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kindengezin-my.sharepoint.com/personal/jessy_vandevelde_opgroeien_be/Documents/Documents/"/>
    </mc:Choice>
  </mc:AlternateContent>
  <xr:revisionPtr revIDLastSave="140" documentId="8_{D075AC5C-254F-444C-A01A-B83605B6FB74}" xr6:coauthVersionLast="47" xr6:coauthVersionMax="47" xr10:uidLastSave="{C4AA4FF1-E223-4C55-9810-234062B242B4}"/>
  <bookViews>
    <workbookView xWindow="28680" yWindow="-120" windowWidth="38640" windowHeight="21240" xr2:uid="{00000000-000D-0000-FFFF-FFFF00000000}"/>
  </bookViews>
  <sheets>
    <sheet name="Berekening" sheetId="1" r:id="rId1"/>
    <sheet name="Gem leeftijd tot 30 medewerkers" sheetId="2" r:id="rId2"/>
    <sheet name="Gem. leeftijd tot 100 medewerk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 i="1" l="1"/>
  <c r="K61" i="1"/>
  <c r="K60" i="1"/>
  <c r="K59" i="1"/>
  <c r="K58" i="1"/>
  <c r="K57" i="1"/>
  <c r="K56" i="1"/>
  <c r="H62" i="1"/>
  <c r="H61" i="1"/>
  <c r="H60" i="1"/>
  <c r="H59" i="1"/>
  <c r="H58" i="1"/>
  <c r="H57" i="1"/>
  <c r="H56" i="1"/>
  <c r="H63" i="1" s="1"/>
  <c r="D141" i="1"/>
  <c r="K63" i="1" l="1"/>
  <c r="C20" i="1"/>
  <c r="D47" i="1" l="1"/>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 i="2"/>
  <c r="C44" i="1" l="1"/>
  <c r="G44" i="1" s="1"/>
  <c r="D33" i="1" l="1"/>
  <c r="H33" i="1" s="1"/>
  <c r="C33" i="1"/>
  <c r="G33" i="1" s="1"/>
  <c r="H47" i="1"/>
  <c r="C47" i="1"/>
  <c r="G47" i="1" s="1"/>
  <c r="I58" i="1" l="1"/>
  <c r="G58" i="1"/>
  <c r="I62" i="1"/>
  <c r="G62" i="1"/>
  <c r="E140" i="1"/>
  <c r="G119" i="1" l="1"/>
  <c r="G118" i="1"/>
  <c r="G88" i="1"/>
  <c r="F124" i="1" l="1"/>
  <c r="E145" i="1"/>
  <c r="E139" i="1"/>
  <c r="E138" i="1"/>
  <c r="E136" i="1"/>
  <c r="E135" i="1"/>
  <c r="E134" i="1"/>
  <c r="C9" i="1"/>
  <c r="D140" i="1" l="1"/>
  <c r="H124" i="1"/>
  <c r="L62" i="1"/>
  <c r="I61" i="1"/>
  <c r="L61" i="1" s="1"/>
  <c r="I60" i="1"/>
  <c r="L60" i="1" s="1"/>
  <c r="I59" i="1"/>
  <c r="L59" i="1" s="1"/>
  <c r="L58" i="1"/>
  <c r="I56" i="1"/>
  <c r="L56" i="1" s="1"/>
  <c r="I57" i="1"/>
  <c r="L57" i="1" s="1"/>
  <c r="J62" i="1"/>
  <c r="G61" i="1"/>
  <c r="J61" i="1" s="1"/>
  <c r="G60" i="1"/>
  <c r="J60" i="1" s="1"/>
  <c r="G59" i="1"/>
  <c r="J59" i="1" s="1"/>
  <c r="J58" i="1"/>
  <c r="G57" i="1"/>
  <c r="J57" i="1" s="1"/>
  <c r="G56" i="1"/>
  <c r="J56" i="1" s="1"/>
  <c r="L63" i="1" l="1"/>
  <c r="J63" i="1"/>
  <c r="G63" i="1"/>
  <c r="I63" i="1"/>
  <c r="D103" i="1" l="1"/>
  <c r="C103" i="1"/>
  <c r="D102" i="1"/>
  <c r="C102" i="1"/>
  <c r="D101" i="1"/>
  <c r="C101" i="1"/>
  <c r="F101" i="1" s="1"/>
  <c r="D100" i="1"/>
  <c r="C100" i="1"/>
  <c r="G89" i="1"/>
  <c r="F94" i="1" s="1"/>
  <c r="C80" i="1"/>
  <c r="D83" i="1"/>
  <c r="C83" i="1"/>
  <c r="D82" i="1"/>
  <c r="C82" i="1"/>
  <c r="F82" i="1" s="1"/>
  <c r="D81" i="1"/>
  <c r="C81" i="1"/>
  <c r="D80" i="1"/>
  <c r="F103" i="1" l="1"/>
  <c r="F80" i="1"/>
  <c r="F81" i="1"/>
  <c r="F83" i="1"/>
  <c r="F100" i="1"/>
  <c r="F102" i="1"/>
  <c r="F105" i="1" l="1"/>
  <c r="H105" i="1" s="1"/>
  <c r="F138" i="1" s="1"/>
  <c r="F85" i="1"/>
  <c r="D136" i="1" s="1"/>
  <c r="D46" i="1"/>
  <c r="H46" i="1" s="1"/>
  <c r="C46" i="1"/>
  <c r="G46" i="1" s="1"/>
  <c r="D45" i="1"/>
  <c r="H45" i="1" s="1"/>
  <c r="C45" i="1"/>
  <c r="G45" i="1" s="1"/>
  <c r="D44" i="1"/>
  <c r="H44" i="1" s="1"/>
  <c r="D43" i="1"/>
  <c r="H43" i="1" s="1"/>
  <c r="C43" i="1"/>
  <c r="G43" i="1" s="1"/>
  <c r="D30" i="1"/>
  <c r="H30" i="1" s="1"/>
  <c r="D31" i="1"/>
  <c r="H31" i="1" s="1"/>
  <c r="D32" i="1"/>
  <c r="H32" i="1" s="1"/>
  <c r="C30" i="1"/>
  <c r="G30" i="1" s="1"/>
  <c r="C31" i="1"/>
  <c r="G31" i="1" s="1"/>
  <c r="C32" i="1"/>
  <c r="G32" i="1" s="1"/>
  <c r="D29" i="1"/>
  <c r="C29" i="1"/>
  <c r="C7" i="1"/>
  <c r="D138" i="1" l="1"/>
  <c r="H85" i="1"/>
  <c r="F136" i="1" s="1"/>
  <c r="G29" i="1"/>
  <c r="D113" i="1"/>
  <c r="H29" i="1"/>
  <c r="H34" i="1" s="1"/>
  <c r="E113" i="1"/>
  <c r="H48" i="1"/>
  <c r="G48" i="1"/>
  <c r="D8" i="1"/>
  <c r="D9" i="1"/>
  <c r="F9" i="1" s="1"/>
  <c r="D10" i="1"/>
  <c r="D7" i="1"/>
  <c r="F7" i="1" s="1"/>
  <c r="C8" i="1"/>
  <c r="F8" i="1" s="1"/>
  <c r="C10" i="1"/>
  <c r="F10" i="1" l="1"/>
  <c r="G34" i="1"/>
  <c r="C66" i="1" s="1"/>
  <c r="E72" i="1" s="1"/>
  <c r="F116" i="1"/>
  <c r="D139" i="1" s="1"/>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C65" i="1" l="1"/>
  <c r="F140" i="1"/>
  <c r="H116" i="1"/>
  <c r="F139" i="1" s="1"/>
  <c r="F12" i="1"/>
  <c r="D35" i="2"/>
  <c r="C36" i="2" s="1"/>
  <c r="F74" i="1"/>
  <c r="D110" i="3"/>
  <c r="C111" i="3" s="1"/>
  <c r="G67" i="1" l="1"/>
  <c r="D135" i="1" s="1"/>
  <c r="D145" i="1"/>
  <c r="H74" i="1"/>
  <c r="G25" i="1"/>
  <c r="G39" i="1" l="1"/>
  <c r="G40" i="1"/>
  <c r="G26" i="1"/>
  <c r="F31" i="1" s="1"/>
  <c r="F33" i="1" l="1"/>
  <c r="F30" i="1"/>
  <c r="F44" i="1"/>
  <c r="F47" i="1"/>
  <c r="F43" i="1"/>
  <c r="F45" i="1"/>
  <c r="F46" i="1"/>
  <c r="F32" i="1"/>
  <c r="F29" i="1"/>
  <c r="D137" i="1"/>
  <c r="F50" i="1" l="1"/>
  <c r="D134" i="1" s="1"/>
  <c r="F36" i="1"/>
  <c r="H50" i="1" l="1"/>
  <c r="F134" i="1" s="1"/>
  <c r="H12" i="1"/>
  <c r="F132" i="1" s="1"/>
  <c r="H36" i="1" l="1"/>
  <c r="E133" i="1"/>
  <c r="E132" i="1"/>
  <c r="E142" i="1" s="1"/>
  <c r="D133" i="1" l="1"/>
  <c r="H94" i="1"/>
  <c r="F137" i="1" s="1"/>
  <c r="J67" i="1" l="1"/>
  <c r="F135" i="1" s="1"/>
  <c r="F145" i="1"/>
  <c r="F133" i="1" l="1"/>
  <c r="F142" i="1" s="1"/>
  <c r="D132" i="1" l="1"/>
  <c r="D142" i="1" s="1"/>
</calcChain>
</file>

<file path=xl/sharedStrings.xml><?xml version="1.0" encoding="utf-8"?>
<sst xmlns="http://schemas.openxmlformats.org/spreadsheetml/2006/main" count="158" uniqueCount="97">
  <si>
    <t>Basisubsidie</t>
  </si>
  <si>
    <t>Jaarbedrag:</t>
  </si>
  <si>
    <t>Periode capaciteit</t>
  </si>
  <si>
    <t>VAN</t>
  </si>
  <si>
    <t>TOT</t>
  </si>
  <si>
    <t>Aantal dagen JB1</t>
  </si>
  <si>
    <t>Aantal dagen JB2</t>
  </si>
  <si>
    <t>CAP T1</t>
  </si>
  <si>
    <t>Bedrag</t>
  </si>
  <si>
    <t>Totaal bedrag</t>
  </si>
  <si>
    <t>Voorschot T1</t>
  </si>
  <si>
    <t>Saldo</t>
  </si>
  <si>
    <t>Inkomenstarief</t>
  </si>
  <si>
    <t>Berekening gemiddelde leeftijd</t>
  </si>
  <si>
    <t>Gemiddelde leeftijd voor het saldo</t>
  </si>
  <si>
    <t>Berekening saldo gemiddelde leeftijd</t>
  </si>
  <si>
    <t>Basis 20jr</t>
  </si>
  <si>
    <t>Per bijkomend jaar</t>
  </si>
  <si>
    <t>Totaal</t>
  </si>
  <si>
    <t>T2A plaatsen</t>
  </si>
  <si>
    <t>Jaarbedrag</t>
  </si>
  <si>
    <t>Aantal dagen</t>
  </si>
  <si>
    <t>CAP T2A</t>
  </si>
  <si>
    <t>100%prestatiesJB1</t>
  </si>
  <si>
    <t>100%Pprestaties JB2</t>
  </si>
  <si>
    <t>Voorschot  leeftijdT2A</t>
  </si>
  <si>
    <t>T2B plaatsen</t>
  </si>
  <si>
    <t>CAP T2B</t>
  </si>
  <si>
    <t>Voorschot  leeftijdT2B</t>
  </si>
  <si>
    <t>Berekening saldo prestaties</t>
  </si>
  <si>
    <t>Prestatiebedrag:</t>
  </si>
  <si>
    <t>Totaal aantal aanwezigheden voor  alle locaties van de subsidiegroep</t>
  </si>
  <si>
    <t>Van januari tot en met maart</t>
  </si>
  <si>
    <t>Herleid aantal  JB1</t>
  </si>
  <si>
    <t>Herleid aantal  JB2</t>
  </si>
  <si>
    <t>Prestatiebedrag JB1</t>
  </si>
  <si>
    <t>Prestatiebedrag JB2</t>
  </si>
  <si>
    <t>Aanwezigheden Baby's en peuters minder dan 5 uur</t>
  </si>
  <si>
    <t>Aanwezigheden Baby's en peuters tussen 5 uur tot 11 uur</t>
  </si>
  <si>
    <r>
      <t xml:space="preserve">Aanwezigheden Baby's en peuters </t>
    </r>
    <r>
      <rPr>
        <b/>
        <sz val="11"/>
        <color theme="1"/>
        <rFont val="Calibri"/>
        <family val="2"/>
        <scheme val="minor"/>
      </rPr>
      <t>Flex</t>
    </r>
    <r>
      <rPr>
        <sz val="11"/>
        <color theme="1"/>
        <rFont val="Calibri"/>
        <family val="2"/>
        <scheme val="minor"/>
      </rPr>
      <t xml:space="preserve"> meer dan 11 uur</t>
    </r>
  </si>
  <si>
    <t>Aanwezegheden BO minder dan 3 uur</t>
  </si>
  <si>
    <t>Aanwezigheden BO tussen 3 uur en 5 uur</t>
  </si>
  <si>
    <t>Aanwezigheden BO tussen 5 uur en 11 uur</t>
  </si>
  <si>
    <r>
      <t xml:space="preserve">Aanwezigheden BO </t>
    </r>
    <r>
      <rPr>
        <b/>
        <sz val="11"/>
        <color theme="1"/>
        <rFont val="Calibri"/>
        <family val="2"/>
        <scheme val="minor"/>
      </rPr>
      <t>Flex</t>
    </r>
    <r>
      <rPr>
        <sz val="11"/>
        <color theme="1"/>
        <rFont val="Calibri"/>
        <family val="2"/>
        <scheme val="minor"/>
      </rPr>
      <t xml:space="preserve"> meer dan 11 uur</t>
    </r>
  </si>
  <si>
    <t>TOTAAL</t>
  </si>
  <si>
    <t>Maximum prestatiebedrag op 120% =</t>
  </si>
  <si>
    <t>Prestatiebedrag</t>
  </si>
  <si>
    <t>Voorschot Prestaties T2</t>
  </si>
  <si>
    <t>Berekening te verrekenen inkomenstarief</t>
  </si>
  <si>
    <t>Totaal gefactureerd inkomenstarief voor de subsidiegroep</t>
  </si>
  <si>
    <t>Te verrekenen inkomenstarief  prestaties meer dan 120%</t>
  </si>
  <si>
    <t>afgehouden bij voorschot</t>
  </si>
  <si>
    <t>Plussubsidie</t>
  </si>
  <si>
    <t>CAP T3</t>
  </si>
  <si>
    <t>Voorschot T3</t>
  </si>
  <si>
    <t>Subsidie individuele inclusieve</t>
  </si>
  <si>
    <t>Totaal aantal prestaties inclusieve opvang van de subsidiegroep =</t>
  </si>
  <si>
    <t>Structurele inclusieve opvang</t>
  </si>
  <si>
    <t>CAP Struct.Incl.</t>
  </si>
  <si>
    <t>Voorschot Struct. Incl.</t>
  </si>
  <si>
    <t>Flexibele Gezinsopvang</t>
  </si>
  <si>
    <t>Flexibele gezinsopvang per plaats</t>
  </si>
  <si>
    <t>Berekening op basis van bovenaan opgegeven T2 plaatsen</t>
  </si>
  <si>
    <t>JB1</t>
  </si>
  <si>
    <t>JB2</t>
  </si>
  <si>
    <t>Voorschot Flex plaats</t>
  </si>
  <si>
    <t>Flexibele gezinsopvang per prestatie</t>
  </si>
  <si>
    <t>Totaal aantal  flexibele opvang opvang van de subsidiegroep =</t>
  </si>
  <si>
    <t>Voorschot Flex prest</t>
  </si>
  <si>
    <t>Compensatie Corona</t>
  </si>
  <si>
    <t xml:space="preserve">Totaal saldo voor de subsidiegroep </t>
  </si>
  <si>
    <t>Voorschot</t>
  </si>
  <si>
    <t>Basissubsidie</t>
  </si>
  <si>
    <t>Inkomenstarief gemiddelde leeftijd T2A</t>
  </si>
  <si>
    <t>Inkomenstarief gemiddelde leeftijd T2B</t>
  </si>
  <si>
    <t>Inkomenstarief prestaties</t>
  </si>
  <si>
    <t>Subsidie structurele inclusieve</t>
  </si>
  <si>
    <t>Flexibele gezinsopvang plaatsen</t>
  </si>
  <si>
    <t>Flexibele gezinsopvang prestaties</t>
  </si>
  <si>
    <t>Compensatiesubsidie  Corona</t>
  </si>
  <si>
    <t xml:space="preserve">TOTAAL </t>
  </si>
  <si>
    <t>Te verrekenen</t>
  </si>
  <si>
    <t>Reeds afgehouden</t>
  </si>
  <si>
    <t>Te verrekenen inkomenstarief</t>
  </si>
  <si>
    <t>Geboortedatum</t>
  </si>
  <si>
    <t>Leeftijd</t>
  </si>
  <si>
    <t>werkregime in breukvorm</t>
  </si>
  <si>
    <t>Herleide leeftijd</t>
  </si>
  <si>
    <t>Gemiddelde leeftijd Gezinsopvang Excel</t>
  </si>
  <si>
    <t>SALDO GEZINSOPVANG en GROEPSOPVANG SOO 2021</t>
  </si>
  <si>
    <t>Berekende gemiddelde leeftijd 1/1/2022</t>
  </si>
  <si>
    <t>Gemiddelde leeftijd op 1/1/2021</t>
  </si>
  <si>
    <t>Van april tot en met september</t>
  </si>
  <si>
    <t>Van oktober tot en met december</t>
  </si>
  <si>
    <t>Herleid aantal  JB3</t>
  </si>
  <si>
    <t>Prestatiebedrag JB3</t>
  </si>
  <si>
    <t>Totaal ontvangen bedrag van de compensatiesubsidie corona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</si>
</sst>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numFmt numFmtId="165" formatCode="0.0000"/>
    <numFmt numFmtId="166" formatCode="#,##0.0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11"/>
      <color theme="0" tint="-0.34998626667073579"/>
      <name val="Calibri"/>
      <family val="2"/>
      <scheme val="minor"/>
    </font>
    <font>
      <sz val="11"/>
      <color theme="2"/>
      <name val="Calibri"/>
      <family val="2"/>
      <scheme val="minor"/>
    </font>
    <font>
      <sz val="11"/>
      <color theme="2" tint="-0.249977111117893"/>
      <name val="Calibri"/>
      <family val="2"/>
      <scheme val="minor"/>
    </font>
    <font>
      <b/>
      <sz val="11"/>
      <color theme="0" tint="-0.34998626667073579"/>
      <name val="Calibri"/>
      <family val="2"/>
      <scheme val="minor"/>
    </font>
    <font>
      <b/>
      <sz val="11"/>
      <color theme="2" tint="-9.9978637043366805E-2"/>
      <name val="Calibri"/>
      <family val="2"/>
      <scheme val="minor"/>
    </font>
    <font>
      <sz val="11"/>
      <color theme="2" tint="-9.9978637043366805E-2"/>
      <name val="Calibri"/>
      <family val="2"/>
      <scheme val="minor"/>
    </font>
    <font>
      <b/>
      <sz val="11"/>
      <color theme="0"/>
      <name val="Calibri"/>
      <family val="2"/>
      <scheme val="minor"/>
    </font>
    <font>
      <sz val="11"/>
      <color theme="0" tint="-0.1499984740745262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67955565050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98">
    <xf numFmtId="0" fontId="0" fillId="0" borderId="0" xfId="0"/>
    <xf numFmtId="2" fontId="0" fillId="0" borderId="0" xfId="0" applyNumberFormat="1"/>
    <xf numFmtId="0" fontId="1" fillId="0" borderId="0" xfId="0" applyFont="1" applyAlignment="1">
      <alignment wrapText="1"/>
    </xf>
    <xf numFmtId="0" fontId="1" fillId="5" borderId="0" xfId="0" applyFont="1" applyFill="1"/>
    <xf numFmtId="14" fontId="1" fillId="5" borderId="0" xfId="0" applyNumberFormat="1" applyFont="1" applyFill="1"/>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4" fontId="0" fillId="0" borderId="0" xfId="0" applyNumberFormat="1"/>
    <xf numFmtId="0" fontId="0" fillId="8" borderId="0" xfId="0" applyFill="1"/>
    <xf numFmtId="0" fontId="1" fillId="8" borderId="0" xfId="0" applyFont="1" applyFill="1"/>
    <xf numFmtId="0" fontId="2" fillId="8" borderId="0" xfId="0" applyFont="1" applyFill="1"/>
    <xf numFmtId="1" fontId="1" fillId="8" borderId="2" xfId="0" applyNumberFormat="1" applyFont="1" applyFill="1" applyBorder="1" applyAlignment="1">
      <alignment horizontal="left"/>
    </xf>
    <xf numFmtId="0" fontId="6" fillId="8" borderId="0" xfId="0" applyFont="1" applyFill="1"/>
    <xf numFmtId="0" fontId="0" fillId="7" borderId="4" xfId="0" applyFill="1" applyBorder="1"/>
    <xf numFmtId="0" fontId="0" fillId="0" borderId="5" xfId="0" applyBorder="1"/>
    <xf numFmtId="14" fontId="0" fillId="0" borderId="0" xfId="0" applyNumberFormat="1" applyAlignment="1">
      <alignment horizontal="center"/>
    </xf>
    <xf numFmtId="0" fontId="2" fillId="7" borderId="5" xfId="0" applyFont="1" applyFill="1" applyBorder="1"/>
    <xf numFmtId="0" fontId="0" fillId="7" borderId="0" xfId="0" applyFill="1"/>
    <xf numFmtId="0" fontId="0" fillId="7" borderId="0" xfId="0" applyFill="1" applyAlignment="1">
      <alignment horizontal="right"/>
    </xf>
    <xf numFmtId="14" fontId="0" fillId="7" borderId="0" xfId="0" applyNumberFormat="1" applyFill="1" applyAlignment="1">
      <alignment horizontal="right"/>
    </xf>
    <xf numFmtId="14" fontId="0" fillId="7" borderId="0" xfId="0" applyNumberFormat="1" applyFill="1"/>
    <xf numFmtId="0" fontId="0" fillId="0" borderId="0" xfId="0" applyAlignment="1">
      <alignment horizontal="center"/>
    </xf>
    <xf numFmtId="14" fontId="0" fillId="0" borderId="0" xfId="0" applyNumberFormat="1"/>
    <xf numFmtId="0" fontId="1" fillId="0" borderId="5" xfId="0" applyFont="1" applyBorder="1"/>
    <xf numFmtId="0" fontId="1" fillId="0" borderId="0" xfId="0" applyFont="1"/>
    <xf numFmtId="14" fontId="0" fillId="2" borderId="5" xfId="0" applyNumberFormat="1" applyFill="1" applyBorder="1" applyProtection="1">
      <protection locked="0"/>
    </xf>
    <xf numFmtId="14" fontId="0" fillId="2" borderId="0" xfId="0" applyNumberFormat="1" applyFill="1" applyProtection="1">
      <protection locked="0"/>
    </xf>
    <xf numFmtId="1" fontId="0" fillId="0" borderId="0" xfId="0" applyNumberFormat="1"/>
    <xf numFmtId="0" fontId="0" fillId="2" borderId="0" xfId="0" applyFill="1" applyProtection="1">
      <protection locked="0"/>
    </xf>
    <xf numFmtId="4" fontId="0" fillId="6" borderId="0" xfId="0" applyNumberFormat="1" applyFill="1"/>
    <xf numFmtId="0" fontId="2" fillId="7" borderId="0" xfId="0" applyFont="1" applyFill="1"/>
    <xf numFmtId="0" fontId="1" fillId="5" borderId="5" xfId="0" applyFont="1" applyFill="1" applyBorder="1"/>
    <xf numFmtId="0" fontId="1" fillId="0" borderId="5" xfId="0" applyFont="1" applyBorder="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5" xfId="0" applyBorder="1" applyAlignment="1">
      <alignment horizontal="left"/>
    </xf>
    <xf numFmtId="0" fontId="0" fillId="0" borderId="0" xfId="0" applyAlignment="1">
      <alignment horizontal="left"/>
    </xf>
    <xf numFmtId="0" fontId="6" fillId="0" borderId="5" xfId="0" applyFont="1" applyBorder="1"/>
    <xf numFmtId="0" fontId="6" fillId="0" borderId="0" xfId="0" applyFont="1"/>
    <xf numFmtId="0" fontId="1" fillId="3" borderId="5" xfId="0" applyFont="1" applyFill="1" applyBorder="1"/>
    <xf numFmtId="0" fontId="0" fillId="3" borderId="0" xfId="0" applyFill="1"/>
    <xf numFmtId="14" fontId="0" fillId="3" borderId="0" xfId="0" applyNumberFormat="1" applyFill="1" applyAlignment="1">
      <alignment horizontal="right"/>
    </xf>
    <xf numFmtId="2" fontId="0" fillId="3" borderId="0" xfId="0" applyNumberFormat="1" applyFill="1"/>
    <xf numFmtId="0" fontId="8" fillId="0" borderId="0" xfId="0" applyFont="1"/>
    <xf numFmtId="4" fontId="9" fillId="0" borderId="0" xfId="0" applyNumberFormat="1" applyFont="1"/>
    <xf numFmtId="165" fontId="9" fillId="0" borderId="0" xfId="0" applyNumberFormat="1" applyFont="1"/>
    <xf numFmtId="4" fontId="0" fillId="2" borderId="0" xfId="0" applyNumberFormat="1" applyFill="1" applyProtection="1">
      <protection locked="0"/>
    </xf>
    <xf numFmtId="0" fontId="4" fillId="0" borderId="0" xfId="0" applyFont="1"/>
    <xf numFmtId="166" fontId="0" fillId="0" borderId="0" xfId="0" applyNumberFormat="1"/>
    <xf numFmtId="14" fontId="0" fillId="5" borderId="0" xfId="0" applyNumberFormat="1" applyFill="1" applyAlignment="1">
      <alignment horizontal="right"/>
    </xf>
    <xf numFmtId="14" fontId="0" fillId="5" borderId="0" xfId="0" applyNumberFormat="1" applyFill="1"/>
    <xf numFmtId="0" fontId="0" fillId="5" borderId="0" xfId="0" applyFill="1"/>
    <xf numFmtId="0" fontId="1" fillId="0" borderId="0" xfId="0" applyFont="1" applyAlignment="1">
      <alignment horizontal="center" wrapText="1"/>
    </xf>
    <xf numFmtId="1" fontId="0" fillId="4" borderId="0" xfId="0" applyNumberFormat="1" applyFill="1" applyProtection="1">
      <protection locked="0"/>
    </xf>
    <xf numFmtId="2" fontId="4" fillId="0" borderId="0" xfId="0" applyNumberFormat="1" applyFont="1"/>
    <xf numFmtId="2" fontId="7" fillId="0" borderId="0" xfId="0" applyNumberFormat="1" applyFont="1"/>
    <xf numFmtId="2" fontId="1" fillId="0" borderId="0" xfId="0" applyNumberFormat="1" applyFont="1"/>
    <xf numFmtId="4" fontId="1" fillId="0" borderId="0" xfId="0" applyNumberFormat="1" applyFont="1"/>
    <xf numFmtId="4" fontId="0" fillId="4" borderId="0" xfId="0" applyNumberFormat="1" applyFill="1" applyProtection="1">
      <protection locked="0"/>
    </xf>
    <xf numFmtId="2" fontId="0" fillId="7" borderId="0" xfId="0" applyNumberFormat="1" applyFill="1"/>
    <xf numFmtId="1" fontId="5" fillId="7" borderId="0" xfId="0" applyNumberFormat="1" applyFont="1" applyFill="1"/>
    <xf numFmtId="0" fontId="0" fillId="4" borderId="0" xfId="0" applyFill="1" applyProtection="1">
      <protection locked="0"/>
    </xf>
    <xf numFmtId="0" fontId="1" fillId="0" borderId="5" xfId="0" applyFont="1" applyBorder="1" applyAlignment="1">
      <alignment horizontal="center"/>
    </xf>
    <xf numFmtId="0" fontId="1" fillId="0" borderId="0" xfId="0" applyFont="1" applyAlignment="1">
      <alignment horizontal="center"/>
    </xf>
    <xf numFmtId="4" fontId="0" fillId="9" borderId="0" xfId="0" applyNumberFormat="1" applyFill="1"/>
    <xf numFmtId="2" fontId="1" fillId="6" borderId="0" xfId="0" applyNumberFormat="1" applyFont="1" applyFill="1"/>
    <xf numFmtId="4" fontId="1" fillId="6" borderId="0" xfId="0" applyNumberFormat="1" applyFont="1" applyFill="1"/>
    <xf numFmtId="0" fontId="0" fillId="0" borderId="6" xfId="0" applyBorder="1"/>
    <xf numFmtId="0" fontId="0" fillId="0" borderId="7" xfId="0" applyBorder="1"/>
    <xf numFmtId="0" fontId="9" fillId="0" borderId="0" xfId="0" applyFont="1"/>
    <xf numFmtId="1" fontId="10" fillId="5" borderId="0" xfId="0" applyNumberFormat="1" applyFont="1" applyFill="1"/>
    <xf numFmtId="14" fontId="0" fillId="0" borderId="5" xfId="0" applyNumberFormat="1" applyBorder="1" applyProtection="1">
      <protection locked="0"/>
    </xf>
    <xf numFmtId="14" fontId="0" fillId="0" borderId="0" xfId="0" applyNumberFormat="1" applyProtection="1">
      <protection locked="0"/>
    </xf>
    <xf numFmtId="0" fontId="0" fillId="0" borderId="0" xfId="0" applyProtection="1">
      <protection locked="0"/>
    </xf>
    <xf numFmtId="0" fontId="11" fillId="0" borderId="0" xfId="0" applyFont="1"/>
    <xf numFmtId="165" fontId="1" fillId="0" borderId="0" xfId="0" applyNumberFormat="1" applyFont="1" applyAlignment="1">
      <alignment horizontal="left"/>
    </xf>
    <xf numFmtId="165" fontId="1" fillId="2" borderId="1" xfId="0" applyNumberFormat="1" applyFont="1" applyFill="1" applyBorder="1" applyAlignment="1" applyProtection="1">
      <alignment horizontal="left"/>
      <protection locked="0"/>
    </xf>
    <xf numFmtId="2" fontId="1" fillId="5" borderId="0" xfId="0" applyNumberFormat="1" applyFont="1" applyFill="1"/>
    <xf numFmtId="0" fontId="1" fillId="0" borderId="0" xfId="0" applyFont="1" applyAlignment="1">
      <alignment horizontal="center" wrapText="1"/>
    </xf>
    <xf numFmtId="4" fontId="1" fillId="0" borderId="0" xfId="0" applyNumberFormat="1" applyFont="1" applyBorder="1"/>
    <xf numFmtId="0" fontId="1" fillId="5" borderId="0" xfId="0" applyFont="1" applyFill="1" applyBorder="1"/>
    <xf numFmtId="0" fontId="0" fillId="0" borderId="0" xfId="0" applyBorder="1"/>
    <xf numFmtId="0" fontId="0" fillId="7" borderId="0" xfId="0" applyFill="1" applyBorder="1"/>
    <xf numFmtId="0" fontId="2" fillId="7" borderId="0" xfId="0" applyFont="1" applyFill="1" applyBorder="1"/>
    <xf numFmtId="0" fontId="6" fillId="0" borderId="0" xfId="0" applyFont="1" applyBorder="1"/>
    <xf numFmtId="0" fontId="0" fillId="3" borderId="0" xfId="0" applyFill="1" applyBorder="1"/>
    <xf numFmtId="165" fontId="0" fillId="0" borderId="0" xfId="0" applyNumberFormat="1" applyBorder="1"/>
    <xf numFmtId="0" fontId="0" fillId="0" borderId="5" xfId="0" applyBorder="1" applyAlignment="1">
      <alignment horizontal="left"/>
    </xf>
    <xf numFmtId="0" fontId="0" fillId="0" borderId="0" xfId="0" applyAlignment="1">
      <alignment horizontal="left"/>
    </xf>
    <xf numFmtId="0" fontId="0" fillId="0" borderId="5" xfId="0" applyBorder="1" applyAlignment="1">
      <alignment horizontal="right"/>
    </xf>
    <xf numFmtId="0" fontId="0" fillId="0" borderId="0" xfId="0" applyAlignment="1">
      <alignment horizontal="right"/>
    </xf>
    <xf numFmtId="0" fontId="1" fillId="0" borderId="5" xfId="0" applyFont="1" applyBorder="1" applyAlignment="1">
      <alignment horizontal="center"/>
    </xf>
    <xf numFmtId="0" fontId="1" fillId="0" borderId="0" xfId="0" applyFont="1" applyAlignment="1">
      <alignment horizontal="center"/>
    </xf>
    <xf numFmtId="0" fontId="3" fillId="7" borderId="3" xfId="0" applyFont="1" applyFill="1" applyBorder="1" applyAlignment="1">
      <alignment horizontal="left"/>
    </xf>
    <xf numFmtId="0" fontId="3" fillId="7" borderId="4" xfId="0" applyFont="1" applyFill="1" applyBorder="1" applyAlignment="1">
      <alignment horizontal="left"/>
    </xf>
    <xf numFmtId="0" fontId="1" fillId="0" borderId="5" xfId="0" applyFont="1" applyBorder="1" applyAlignment="1">
      <alignment horizontal="center" wrapText="1"/>
    </xf>
    <xf numFmtId="0" fontId="1" fillId="0" borderId="0" xfId="0" applyFont="1" applyAlignment="1">
      <alignment horizontal="center" wrapText="1"/>
    </xf>
    <xf numFmtId="0" fontId="1" fillId="0" borderId="0" xfId="0" applyFont="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0</xdr:colOff>
      <xdr:row>16</xdr:row>
      <xdr:rowOff>115253</xdr:rowOff>
    </xdr:from>
    <xdr:to>
      <xdr:col>6</xdr:col>
      <xdr:colOff>1123950</xdr:colOff>
      <xdr:row>17</xdr:row>
      <xdr:rowOff>91440</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a:stCxn id="8" idx="1"/>
        </xdr:cNvCxnSpPr>
      </xdr:nvCxnSpPr>
      <xdr:spPr>
        <a:xfrm flipH="1">
          <a:off x="3710940" y="3353753"/>
          <a:ext cx="4789170" cy="1590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1123950</xdr:colOff>
      <xdr:row>14</xdr:row>
      <xdr:rowOff>0</xdr:rowOff>
    </xdr:from>
    <xdr:to>
      <xdr:col>14</xdr:col>
      <xdr:colOff>47625</xdr:colOff>
      <xdr:row>19</xdr:row>
      <xdr:rowOff>47625</xdr:rowOff>
    </xdr:to>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6962775" y="2743200"/>
          <a:ext cx="5391150" cy="10001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Je kan als organisator kiezen voor het invullen van de geboortedata</a:t>
          </a:r>
          <a:r>
            <a:rPr lang="nl-NL" sz="1100" baseline="0">
              <a:solidFill>
                <a:schemeClr val="dk1"/>
              </a:solidFill>
              <a:effectLst/>
              <a:latin typeface="+mn-lt"/>
              <a:ea typeface="+mn-ea"/>
              <a:cs typeface="+mn-cs"/>
            </a:rPr>
            <a:t> en het werkregime van de medewerkers op het tweede of derde tabblad van deze excel of het rechtstreeks invullen van een zelf berekende gemiddelde leeftijd in cel C18  (Dit geheel getal moet liggen tussen 20 en 60).</a:t>
          </a:r>
          <a:endParaRPr lang="nl-NL">
            <a:effectLst/>
          </a:endParaRPr>
        </a:p>
        <a:p>
          <a:r>
            <a:rPr lang="nl-NL" sz="1100" baseline="0">
              <a:solidFill>
                <a:schemeClr val="dk1"/>
              </a:solidFill>
              <a:effectLst/>
              <a:latin typeface="+mn-lt"/>
              <a:ea typeface="+mn-ea"/>
              <a:cs typeface="+mn-cs"/>
            </a:rPr>
            <a:t>Heb je veel medewerkers, dan kan je de berekening maken op het derde tabblad</a:t>
          </a:r>
          <a:endParaRPr lang="nl-NL">
            <a:effectLst/>
          </a:endParaRPr>
        </a:p>
      </xdr:txBody>
    </xdr:sp>
    <xdr:clientData/>
  </xdr:twoCellAnchor>
  <xdr:twoCellAnchor>
    <xdr:from>
      <xdr:col>6</xdr:col>
      <xdr:colOff>1076325</xdr:colOff>
      <xdr:row>19</xdr:row>
      <xdr:rowOff>104775</xdr:rowOff>
    </xdr:from>
    <xdr:to>
      <xdr:col>14</xdr:col>
      <xdr:colOff>400051</xdr:colOff>
      <xdr:row>22</xdr:row>
      <xdr:rowOff>152401</xdr:rowOff>
    </xdr:to>
    <xdr:sp macro="" textlink="">
      <xdr:nvSpPr>
        <xdr:cNvPr id="5" name="Tekstvak 4">
          <a:extLst>
            <a:ext uri="{FF2B5EF4-FFF2-40B4-BE49-F238E27FC236}">
              <a16:creationId xmlns:a16="http://schemas.microsoft.com/office/drawing/2014/main" id="{00000000-0008-0000-0000-000005000000}"/>
            </a:ext>
          </a:extLst>
        </xdr:cNvPr>
        <xdr:cNvSpPr txBox="1"/>
      </xdr:nvSpPr>
      <xdr:spPr>
        <a:xfrm>
          <a:off x="6915150" y="3800475"/>
          <a:ext cx="5791201" cy="62865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Geef hier de</a:t>
          </a:r>
          <a:r>
            <a:rPr lang="nl-NL" sz="1100" baseline="0"/>
            <a:t> gemiddelde leeftijd op die Opgroeien berekende voor gezinsopvang voor 2021. Was je toen nog niet actief als organisator, dan laat je de lijn gewoon leeg.</a:t>
          </a:r>
          <a:endParaRPr lang="nl-NL" sz="1100"/>
        </a:p>
      </xdr:txBody>
    </xdr:sp>
    <xdr:clientData/>
  </xdr:twoCellAnchor>
  <xdr:twoCellAnchor>
    <xdr:from>
      <xdr:col>2</xdr:col>
      <xdr:colOff>1095376</xdr:colOff>
      <xdr:row>18</xdr:row>
      <xdr:rowOff>128587</xdr:rowOff>
    </xdr:from>
    <xdr:to>
      <xdr:col>6</xdr:col>
      <xdr:colOff>1066800</xdr:colOff>
      <xdr:row>20</xdr:row>
      <xdr:rowOff>95250</xdr:rowOff>
    </xdr:to>
    <xdr:cxnSp macro="">
      <xdr:nvCxnSpPr>
        <xdr:cNvPr id="9" name="Rechte verbindingslijn met pijl 8">
          <a:extLst>
            <a:ext uri="{FF2B5EF4-FFF2-40B4-BE49-F238E27FC236}">
              <a16:creationId xmlns:a16="http://schemas.microsoft.com/office/drawing/2014/main" id="{00000000-0008-0000-0000-000009000000}"/>
            </a:ext>
          </a:extLst>
        </xdr:cNvPr>
        <xdr:cNvCxnSpPr/>
      </xdr:nvCxnSpPr>
      <xdr:spPr>
        <a:xfrm flipH="1" flipV="1">
          <a:off x="3619501" y="3633787"/>
          <a:ext cx="3286124" cy="3571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35</xdr:row>
      <xdr:rowOff>76201</xdr:rowOff>
    </xdr:from>
    <xdr:to>
      <xdr:col>7</xdr:col>
      <xdr:colOff>371475</xdr:colOff>
      <xdr:row>37</xdr:row>
      <xdr:rowOff>152401</xdr:rowOff>
    </xdr:to>
    <xdr:sp macro="" textlink="">
      <xdr:nvSpPr>
        <xdr:cNvPr id="4" name="Tekstvak 3">
          <a:extLst>
            <a:ext uri="{FF2B5EF4-FFF2-40B4-BE49-F238E27FC236}">
              <a16:creationId xmlns:a16="http://schemas.microsoft.com/office/drawing/2014/main" id="{00000000-0008-0000-0100-000004000000}"/>
            </a:ext>
          </a:extLst>
        </xdr:cNvPr>
        <xdr:cNvSpPr txBox="1"/>
      </xdr:nvSpPr>
      <xdr:spPr>
        <a:xfrm>
          <a:off x="5105400" y="6924676"/>
          <a:ext cx="3257550" cy="4572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C34</a:t>
          </a:r>
          <a:endParaRPr lang="nl-NL" sz="1100"/>
        </a:p>
      </xdr:txBody>
    </xdr:sp>
    <xdr:clientData/>
  </xdr:twoCellAnchor>
  <xdr:twoCellAnchor>
    <xdr:from>
      <xdr:col>2</xdr:col>
      <xdr:colOff>590550</xdr:colOff>
      <xdr:row>35</xdr:row>
      <xdr:rowOff>114300</xdr:rowOff>
    </xdr:from>
    <xdr:to>
      <xdr:col>2</xdr:col>
      <xdr:colOff>1619251</xdr:colOff>
      <xdr:row>37</xdr:row>
      <xdr:rowOff>85725</xdr:rowOff>
    </xdr:to>
    <xdr:cxnSp macro="">
      <xdr:nvCxnSpPr>
        <xdr:cNvPr id="5" name="Rechte verbindingslijn met pijl 4">
          <a:extLst>
            <a:ext uri="{FF2B5EF4-FFF2-40B4-BE49-F238E27FC236}">
              <a16:creationId xmlns:a16="http://schemas.microsoft.com/office/drawing/2014/main" id="{00000000-0008-0000-0100-000005000000}"/>
            </a:ext>
          </a:extLst>
        </xdr:cNvPr>
        <xdr:cNvCxnSpPr/>
      </xdr:nvCxnSpPr>
      <xdr:spPr>
        <a:xfrm flipH="1" flipV="1">
          <a:off x="4067175" y="6962775"/>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35</xdr:row>
      <xdr:rowOff>76201</xdr:rowOff>
    </xdr:from>
    <xdr:to>
      <xdr:col>7</xdr:col>
      <xdr:colOff>371475</xdr:colOff>
      <xdr:row>37</xdr:row>
      <xdr:rowOff>152401</xdr:rowOff>
    </xdr:to>
    <xdr:sp macro="" textlink="">
      <xdr:nvSpPr>
        <xdr:cNvPr id="6" name="Tekstvak 5">
          <a:extLst>
            <a:ext uri="{FF2B5EF4-FFF2-40B4-BE49-F238E27FC236}">
              <a16:creationId xmlns:a16="http://schemas.microsoft.com/office/drawing/2014/main" id="{00000000-0008-0000-0100-000006000000}"/>
            </a:ext>
          </a:extLst>
        </xdr:cNvPr>
        <xdr:cNvSpPr txBox="1"/>
      </xdr:nvSpPr>
      <xdr:spPr>
        <a:xfrm>
          <a:off x="5105400" y="6924676"/>
          <a:ext cx="3257550" cy="4572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C18</a:t>
          </a:r>
          <a:endParaRPr lang="nl-NL" sz="1100"/>
        </a:p>
      </xdr:txBody>
    </xdr:sp>
    <xdr:clientData/>
  </xdr:twoCellAnchor>
  <xdr:twoCellAnchor>
    <xdr:from>
      <xdr:col>2</xdr:col>
      <xdr:colOff>590550</xdr:colOff>
      <xdr:row>35</xdr:row>
      <xdr:rowOff>114300</xdr:rowOff>
    </xdr:from>
    <xdr:to>
      <xdr:col>2</xdr:col>
      <xdr:colOff>1619251</xdr:colOff>
      <xdr:row>37</xdr:row>
      <xdr:rowOff>85725</xdr:rowOff>
    </xdr:to>
    <xdr:cxnSp macro="">
      <xdr:nvCxnSpPr>
        <xdr:cNvPr id="7" name="Rechte verbindingslijn met pijl 6">
          <a:extLst>
            <a:ext uri="{FF2B5EF4-FFF2-40B4-BE49-F238E27FC236}">
              <a16:creationId xmlns:a16="http://schemas.microsoft.com/office/drawing/2014/main" id="{00000000-0008-0000-0100-000007000000}"/>
            </a:ext>
          </a:extLst>
        </xdr:cNvPr>
        <xdr:cNvCxnSpPr/>
      </xdr:nvCxnSpPr>
      <xdr:spPr>
        <a:xfrm flipH="1" flipV="1">
          <a:off x="4067175" y="6962775"/>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2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van de excelfile "saldoberekening meerdere CAP. WIJZ" in cel C34</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2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4" name="Tekstvak 3">
          <a:extLst>
            <a:ext uri="{FF2B5EF4-FFF2-40B4-BE49-F238E27FC236}">
              <a16:creationId xmlns:a16="http://schemas.microsoft.com/office/drawing/2014/main" id="{00000000-0008-0000-0200-000004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van de excelfile "Berekening" in cel C18</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5" name="Rechte verbindingslijn met pijl 4">
          <a:extLst>
            <a:ext uri="{FF2B5EF4-FFF2-40B4-BE49-F238E27FC236}">
              <a16:creationId xmlns:a16="http://schemas.microsoft.com/office/drawing/2014/main" id="{00000000-0008-0000-0200-000005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7"/>
  <sheetViews>
    <sheetView tabSelected="1" zoomScaleNormal="100" zoomScaleSheetLayoutView="100" workbookViewId="0">
      <selection activeCell="A7" sqref="A7"/>
    </sheetView>
  </sheetViews>
  <sheetFormatPr defaultColWidth="9.109375" defaultRowHeight="14.4" x14ac:dyDescent="0.3"/>
  <cols>
    <col min="1" max="1" width="19.6640625" style="8" customWidth="1"/>
    <col min="2" max="2" width="18.109375" style="8" customWidth="1"/>
    <col min="3" max="3" width="16.33203125" style="8" customWidth="1"/>
    <col min="4" max="4" width="16.88671875" style="8" customWidth="1"/>
    <col min="5" max="5" width="16.6640625" style="8" customWidth="1"/>
    <col min="6" max="6" width="19.88671875" style="8" customWidth="1"/>
    <col min="7" max="7" width="22.33203125" style="8" customWidth="1"/>
    <col min="8" max="8" width="16.88671875" style="8" customWidth="1"/>
    <col min="9" max="9" width="17.33203125" style="8" customWidth="1"/>
    <col min="10" max="16384" width="9.109375" style="8"/>
  </cols>
  <sheetData>
    <row r="1" spans="1:12" ht="28.5" customHeight="1" x14ac:dyDescent="0.45">
      <c r="A1" s="93" t="s">
        <v>89</v>
      </c>
      <c r="B1" s="94"/>
      <c r="C1" s="94"/>
      <c r="D1" s="94"/>
      <c r="E1" s="94"/>
      <c r="F1" s="94"/>
      <c r="G1" s="94"/>
      <c r="H1" s="13">
        <v>365</v>
      </c>
      <c r="I1" s="13"/>
      <c r="J1" s="82"/>
      <c r="K1" s="82"/>
      <c r="L1" s="82"/>
    </row>
    <row r="2" spans="1:12" x14ac:dyDescent="0.3">
      <c r="A2" s="14"/>
      <c r="B2"/>
      <c r="C2"/>
      <c r="D2" s="15"/>
      <c r="E2"/>
      <c r="F2"/>
      <c r="G2"/>
      <c r="H2"/>
      <c r="I2" s="81"/>
      <c r="J2" s="81"/>
      <c r="K2" s="81"/>
      <c r="L2" s="81"/>
    </row>
    <row r="3" spans="1:12" ht="18" x14ac:dyDescent="0.35">
      <c r="A3" s="16" t="s">
        <v>0</v>
      </c>
      <c r="B3" s="17"/>
      <c r="C3" s="18" t="s">
        <v>1</v>
      </c>
      <c r="D3" s="19">
        <v>44197</v>
      </c>
      <c r="E3" s="20">
        <v>44469</v>
      </c>
      <c r="F3" s="17">
        <v>285.94</v>
      </c>
      <c r="G3" s="17"/>
      <c r="H3" s="17"/>
      <c r="I3" s="82"/>
      <c r="J3" s="82"/>
      <c r="K3" s="82"/>
      <c r="L3" s="82"/>
    </row>
    <row r="4" spans="1:12" ht="18" x14ac:dyDescent="0.35">
      <c r="A4" s="16"/>
      <c r="B4" s="17"/>
      <c r="C4" s="18"/>
      <c r="D4" s="19">
        <v>44470</v>
      </c>
      <c r="E4" s="20">
        <v>44561</v>
      </c>
      <c r="F4" s="17">
        <v>290.8</v>
      </c>
      <c r="G4" s="17"/>
      <c r="H4" s="17"/>
      <c r="I4" s="82"/>
      <c r="J4" s="82"/>
      <c r="K4" s="82"/>
      <c r="L4" s="82"/>
    </row>
    <row r="5" spans="1:12" x14ac:dyDescent="0.3">
      <c r="A5" s="91" t="s">
        <v>2</v>
      </c>
      <c r="B5" s="92"/>
      <c r="C5" s="21"/>
      <c r="E5" s="22"/>
      <c r="F5"/>
      <c r="G5"/>
      <c r="H5"/>
      <c r="I5" s="81"/>
      <c r="J5" s="81"/>
      <c r="K5" s="81"/>
      <c r="L5" s="81"/>
    </row>
    <row r="6" spans="1:12" x14ac:dyDescent="0.3">
      <c r="A6" s="23" t="s">
        <v>3</v>
      </c>
      <c r="B6" s="24" t="s">
        <v>4</v>
      </c>
      <c r="C6" s="24" t="s">
        <v>5</v>
      </c>
      <c r="D6" s="24" t="s">
        <v>6</v>
      </c>
      <c r="E6" s="24" t="s">
        <v>7</v>
      </c>
      <c r="F6" s="24" t="s">
        <v>8</v>
      </c>
      <c r="G6"/>
      <c r="H6"/>
      <c r="I6" s="81"/>
      <c r="J6" s="81"/>
      <c r="K6" s="81"/>
      <c r="L6" s="81"/>
    </row>
    <row r="7" spans="1:12" x14ac:dyDescent="0.3">
      <c r="A7" s="25">
        <v>44197</v>
      </c>
      <c r="B7" s="26">
        <v>44561</v>
      </c>
      <c r="C7" s="27">
        <f>IF(OR(A7="",B7=""),0,(IF((_xlfn.DAYS(MIN($E$3,B7),MAX($D$3,A7))+1)&lt;0,0,(_xlfn.DAYS(MIN($E$3,B7),MAX($D$3,A7))+1))))</f>
        <v>273</v>
      </c>
      <c r="D7" s="27">
        <f>IF(OR(A7="",B7=""),0,(IF(_xlfn.DAYS(MIN($E$4,B7),MAX($D$4,A7))+1&lt;0,0,(_xlfn.DAYS(MIN($E$4,B7),MAX($D$4,A7))+1))))</f>
        <v>92</v>
      </c>
      <c r="E7" s="28">
        <v>0</v>
      </c>
      <c r="F7" s="7">
        <f>(E7*$F$3*C7/H1)+(E7*$F$4*D7/H1)</f>
        <v>0</v>
      </c>
      <c r="G7"/>
      <c r="H7"/>
      <c r="I7" s="81"/>
      <c r="J7" s="81"/>
      <c r="K7" s="81"/>
      <c r="L7" s="81"/>
    </row>
    <row r="8" spans="1:12" x14ac:dyDescent="0.3">
      <c r="A8" s="25"/>
      <c r="B8" s="26"/>
      <c r="C8" s="27">
        <f t="shared" ref="C8:C10" si="0">IF(OR(A8="",B8=""),0,(IF((_xlfn.DAYS(MIN($E$3,B8),MAX($D$3,A8))+1)&lt;0,0,(_xlfn.DAYS(MIN($E$3,B8),MAX($D$3,A8))+1))))</f>
        <v>0</v>
      </c>
      <c r="D8" s="27">
        <f t="shared" ref="D8:D10" si="1">IF(OR(A8="",B8=""),0,(IF(_xlfn.DAYS(MIN($E$4,B8),MAX($D$4,A8))+1&lt;0,0,(_xlfn.DAYS(MIN($E$4,B8),MAX($D$4,A8))+1))))</f>
        <v>0</v>
      </c>
      <c r="E8" s="28">
        <v>0</v>
      </c>
      <c r="F8" s="7">
        <f>(E8*$F$3*C8/H1)+(E8*$F$4*D8/H1)</f>
        <v>0</v>
      </c>
      <c r="G8"/>
      <c r="H8"/>
      <c r="I8" s="81"/>
      <c r="J8" s="81"/>
      <c r="K8" s="81"/>
      <c r="L8" s="81"/>
    </row>
    <row r="9" spans="1:12" x14ac:dyDescent="0.3">
      <c r="A9" s="25"/>
      <c r="B9" s="26"/>
      <c r="C9" s="27">
        <f t="shared" si="0"/>
        <v>0</v>
      </c>
      <c r="D9" s="27">
        <f t="shared" si="1"/>
        <v>0</v>
      </c>
      <c r="E9" s="28">
        <v>0</v>
      </c>
      <c r="F9" s="7">
        <f>(E9*$F$3*C9/H1)+(E9*$F$4*D9/H1)</f>
        <v>0</v>
      </c>
      <c r="G9"/>
      <c r="H9"/>
      <c r="I9" s="81"/>
      <c r="J9" s="81"/>
      <c r="K9" s="81"/>
      <c r="L9" s="81"/>
    </row>
    <row r="10" spans="1:12" x14ac:dyDescent="0.3">
      <c r="A10" s="25"/>
      <c r="B10" s="26"/>
      <c r="C10" s="27">
        <f t="shared" si="0"/>
        <v>0</v>
      </c>
      <c r="D10" s="27">
        <f t="shared" si="1"/>
        <v>0</v>
      </c>
      <c r="E10" s="28">
        <v>0</v>
      </c>
      <c r="F10" s="7">
        <f>(E10*$F$3*C10/H1)+(E10*$F$4*D10/H1)</f>
        <v>0</v>
      </c>
      <c r="G10"/>
      <c r="H10"/>
      <c r="I10" s="81"/>
      <c r="J10" s="81"/>
      <c r="K10" s="81"/>
      <c r="L10" s="81"/>
    </row>
    <row r="11" spans="1:12" x14ac:dyDescent="0.3">
      <c r="A11" s="14"/>
      <c r="B11"/>
      <c r="C11"/>
      <c r="D11"/>
      <c r="E11"/>
      <c r="F11" s="24" t="s">
        <v>9</v>
      </c>
      <c r="G11" s="24" t="s">
        <v>10</v>
      </c>
      <c r="H11" s="24" t="s">
        <v>11</v>
      </c>
      <c r="I11" s="81"/>
      <c r="J11" s="81"/>
      <c r="K11" s="81"/>
      <c r="L11" s="81"/>
    </row>
    <row r="12" spans="1:12" x14ac:dyDescent="0.3">
      <c r="A12" s="14"/>
      <c r="B12"/>
      <c r="C12"/>
      <c r="D12"/>
      <c r="E12"/>
      <c r="F12" s="7">
        <f>ROUND(SUM(F7:F11),2)</f>
        <v>0</v>
      </c>
      <c r="G12" s="28"/>
      <c r="H12" s="29">
        <f>F12-G12</f>
        <v>0</v>
      </c>
      <c r="I12" s="81"/>
      <c r="J12" s="81"/>
      <c r="K12" s="81"/>
      <c r="L12" s="81"/>
    </row>
    <row r="13" spans="1:12" x14ac:dyDescent="0.3">
      <c r="A13" s="14"/>
      <c r="B13"/>
      <c r="C13"/>
      <c r="D13"/>
      <c r="E13"/>
      <c r="F13"/>
      <c r="G13"/>
      <c r="H13"/>
      <c r="I13" s="81"/>
      <c r="J13" s="81"/>
      <c r="K13" s="81"/>
      <c r="L13" s="81"/>
    </row>
    <row r="14" spans="1:12" s="10" customFormat="1" ht="18" x14ac:dyDescent="0.35">
      <c r="A14" s="16" t="s">
        <v>12</v>
      </c>
      <c r="B14" s="30"/>
      <c r="C14" s="30"/>
      <c r="D14" s="30"/>
      <c r="E14" s="30"/>
      <c r="F14" s="30"/>
      <c r="G14" s="30"/>
      <c r="H14" s="30"/>
      <c r="I14" s="83"/>
      <c r="J14" s="83"/>
      <c r="K14" s="83"/>
      <c r="L14" s="83"/>
    </row>
    <row r="15" spans="1:12" x14ac:dyDescent="0.3">
      <c r="A15" s="14"/>
      <c r="B15"/>
      <c r="C15"/>
      <c r="D15"/>
      <c r="E15"/>
      <c r="F15"/>
      <c r="G15"/>
      <c r="H15"/>
      <c r="I15" s="81"/>
      <c r="J15" s="81"/>
      <c r="K15" s="81"/>
      <c r="L15" s="81"/>
    </row>
    <row r="16" spans="1:12" s="9" customFormat="1" x14ac:dyDescent="0.3">
      <c r="A16" s="31" t="s">
        <v>13</v>
      </c>
      <c r="B16" s="3"/>
      <c r="C16" s="4"/>
      <c r="D16" s="4"/>
      <c r="E16" s="3"/>
      <c r="F16" s="3"/>
      <c r="G16" s="3"/>
      <c r="H16" s="3"/>
      <c r="I16" s="80"/>
      <c r="J16" s="80"/>
      <c r="K16" s="80"/>
      <c r="L16" s="80"/>
    </row>
    <row r="17" spans="1:12" x14ac:dyDescent="0.3">
      <c r="A17" s="14"/>
      <c r="B17"/>
      <c r="C17"/>
      <c r="D17"/>
      <c r="E17"/>
      <c r="F17"/>
      <c r="G17"/>
      <c r="H17"/>
      <c r="I17" s="81"/>
      <c r="J17" s="81"/>
      <c r="K17" s="81"/>
      <c r="L17" s="81"/>
    </row>
    <row r="18" spans="1:12" x14ac:dyDescent="0.3">
      <c r="A18" s="32" t="s">
        <v>90</v>
      </c>
      <c r="B18" s="33"/>
      <c r="C18" s="76"/>
      <c r="D18" s="34"/>
      <c r="E18"/>
      <c r="F18"/>
      <c r="G18"/>
      <c r="H18"/>
      <c r="I18" s="81"/>
      <c r="J18" s="81"/>
      <c r="K18" s="81"/>
      <c r="L18" s="81"/>
    </row>
    <row r="19" spans="1:12" x14ac:dyDescent="0.3">
      <c r="A19" s="32" t="s">
        <v>91</v>
      </c>
      <c r="B19" s="33"/>
      <c r="C19" s="76"/>
      <c r="D19" s="34"/>
      <c r="E19"/>
      <c r="F19"/>
      <c r="G19"/>
      <c r="H19"/>
      <c r="I19" s="81"/>
      <c r="J19" s="81"/>
      <c r="K19" s="81"/>
      <c r="L19" s="81"/>
    </row>
    <row r="20" spans="1:12" ht="15" thickBot="1" x14ac:dyDescent="0.35">
      <c r="A20" s="32" t="s">
        <v>14</v>
      </c>
      <c r="B20" s="33"/>
      <c r="C20" s="11">
        <f>ROUNDDOWN(IF(C19="",C18,1/2*(C18+C19)),0)</f>
        <v>0</v>
      </c>
      <c r="D20" s="34"/>
      <c r="E20"/>
      <c r="F20"/>
      <c r="G20"/>
      <c r="H20"/>
      <c r="I20" s="81"/>
      <c r="J20" s="81"/>
      <c r="K20" s="81"/>
      <c r="L20" s="81"/>
    </row>
    <row r="21" spans="1:12" x14ac:dyDescent="0.3">
      <c r="A21" s="32"/>
      <c r="B21" s="33"/>
      <c r="C21" s="34"/>
      <c r="D21" s="34"/>
      <c r="E21"/>
      <c r="F21"/>
      <c r="G21"/>
      <c r="H21"/>
      <c r="I21" s="81"/>
      <c r="J21" s="81"/>
      <c r="K21" s="81"/>
      <c r="L21" s="81"/>
    </row>
    <row r="22" spans="1:12" x14ac:dyDescent="0.3">
      <c r="A22" s="35"/>
      <c r="B22" s="36"/>
      <c r="C22"/>
      <c r="D22"/>
      <c r="E22"/>
      <c r="F22"/>
      <c r="G22"/>
      <c r="H22"/>
      <c r="I22" s="81"/>
      <c r="J22" s="81"/>
      <c r="K22" s="81"/>
      <c r="L22" s="81"/>
    </row>
    <row r="23" spans="1:12" s="9" customFormat="1" x14ac:dyDescent="0.3">
      <c r="A23" s="31" t="s">
        <v>15</v>
      </c>
      <c r="B23" s="3"/>
      <c r="C23" s="4"/>
      <c r="D23" s="4"/>
      <c r="E23" s="3"/>
      <c r="F23" s="3"/>
      <c r="G23" s="3"/>
      <c r="H23" s="3"/>
      <c r="I23" s="80"/>
      <c r="J23" s="80"/>
      <c r="K23" s="80"/>
      <c r="L23" s="80"/>
    </row>
    <row r="24" spans="1:12" s="12" customFormat="1" x14ac:dyDescent="0.3">
      <c r="A24" s="37"/>
      <c r="B24" s="38"/>
      <c r="C24" s="38"/>
      <c r="D24" s="38"/>
      <c r="E24" s="38" t="s">
        <v>16</v>
      </c>
      <c r="F24" s="38" t="s">
        <v>17</v>
      </c>
      <c r="G24" s="38" t="s">
        <v>18</v>
      </c>
      <c r="H24" s="38"/>
      <c r="I24" s="84"/>
      <c r="J24" s="84"/>
      <c r="K24" s="84"/>
      <c r="L24" s="84"/>
    </row>
    <row r="25" spans="1:12" x14ac:dyDescent="0.3">
      <c r="A25" s="39" t="s">
        <v>19</v>
      </c>
      <c r="B25" s="40" t="s">
        <v>20</v>
      </c>
      <c r="C25" s="41">
        <v>44197</v>
      </c>
      <c r="D25" s="41">
        <v>44469</v>
      </c>
      <c r="E25" s="42">
        <v>461.51</v>
      </c>
      <c r="F25" s="42">
        <v>7.94</v>
      </c>
      <c r="G25" s="42">
        <f>E25+(($C$20-20)*F25)</f>
        <v>302.70999999999998</v>
      </c>
      <c r="H25" s="40"/>
      <c r="I25" s="85"/>
      <c r="J25" s="85"/>
      <c r="K25" s="85"/>
      <c r="L25" s="85"/>
    </row>
    <row r="26" spans="1:12" x14ac:dyDescent="0.3">
      <c r="A26" s="39"/>
      <c r="B26" s="40"/>
      <c r="C26" s="41">
        <v>44470</v>
      </c>
      <c r="D26" s="41">
        <v>44561</v>
      </c>
      <c r="E26" s="42">
        <v>469.36</v>
      </c>
      <c r="F26" s="42">
        <v>8.07</v>
      </c>
      <c r="G26" s="42">
        <f>E26+(($C$20-20)*F26)</f>
        <v>307.96000000000004</v>
      </c>
      <c r="H26" s="40"/>
      <c r="I26" s="85"/>
      <c r="J26" s="85"/>
      <c r="K26" s="85"/>
      <c r="L26" s="85"/>
    </row>
    <row r="27" spans="1:12" x14ac:dyDescent="0.3">
      <c r="A27" s="91" t="s">
        <v>2</v>
      </c>
      <c r="B27" s="92"/>
      <c r="C27" s="21"/>
      <c r="D27" s="21"/>
      <c r="E27"/>
      <c r="F27"/>
      <c r="G27"/>
      <c r="H27"/>
      <c r="I27" s="81"/>
      <c r="J27" s="81"/>
      <c r="K27" s="81"/>
      <c r="L27" s="81"/>
    </row>
    <row r="28" spans="1:12" x14ac:dyDescent="0.3">
      <c r="A28" s="23" t="s">
        <v>3</v>
      </c>
      <c r="B28" s="24" t="s">
        <v>4</v>
      </c>
      <c r="C28" s="24" t="s">
        <v>21</v>
      </c>
      <c r="D28" s="24"/>
      <c r="E28" s="24" t="s">
        <v>22</v>
      </c>
      <c r="F28" s="24" t="s">
        <v>8</v>
      </c>
      <c r="G28" s="43" t="s">
        <v>23</v>
      </c>
      <c r="H28" s="44" t="s">
        <v>24</v>
      </c>
      <c r="I28" s="81"/>
      <c r="J28" s="81"/>
      <c r="K28" s="81"/>
      <c r="L28" s="81"/>
    </row>
    <row r="29" spans="1:12" x14ac:dyDescent="0.3">
      <c r="A29" s="25">
        <v>44197</v>
      </c>
      <c r="B29" s="26">
        <v>44561</v>
      </c>
      <c r="C29" s="27">
        <f>IF(OR(A29="",B29=""),0,(IF((_xlfn.DAYS(MIN($E$3,B29),MAX($D$3,A29))+1)&lt;0,0,(_xlfn.DAYS(MIN($E$3,B29),MAX($D$3,A29))+1))))</f>
        <v>273</v>
      </c>
      <c r="D29" s="27">
        <f>IF(OR(A29="",B29=""),0,(IF(_xlfn.DAYS(MIN($E$4,B29),MAX($D$4,A29))+1&lt;0,0,(_xlfn.DAYS(MIN($E$4,B29),MAX($D$4,A29))+1))))</f>
        <v>92</v>
      </c>
      <c r="E29" s="28"/>
      <c r="F29" s="7">
        <f>(E29*$G$25*C29/H1)+(E29*$G$26*D29/H1)</f>
        <v>0</v>
      </c>
      <c r="G29" s="44">
        <f>(220*E29*C29/H1)</f>
        <v>0</v>
      </c>
      <c r="H29" s="44">
        <f>(220*E29*D29/H1)</f>
        <v>0</v>
      </c>
      <c r="I29" s="81"/>
      <c r="J29" s="81"/>
      <c r="K29" s="81"/>
      <c r="L29" s="81"/>
    </row>
    <row r="30" spans="1:12" x14ac:dyDescent="0.3">
      <c r="A30" s="25"/>
      <c r="B30" s="26"/>
      <c r="C30" s="27">
        <f t="shared" ref="C30:C33" si="2">IF(OR(A30="",B30=""),0,(IF((_xlfn.DAYS(MIN($E$3,B30),MAX($D$3,A30))+1)&lt;0,0,(_xlfn.DAYS(MIN($E$3,B30),MAX($D$3,A30))+1))))</f>
        <v>0</v>
      </c>
      <c r="D30" s="27">
        <f t="shared" ref="D30:D33" si="3">IF(OR(A30="",B30=""),0,(IF(_xlfn.DAYS(MIN($E$4,B30),MAX($D$4,A30))+1&lt;0,0,(_xlfn.DAYS(MIN($E$4,B30),MAX($D$4,A30))+1))))</f>
        <v>0</v>
      </c>
      <c r="E30" s="28">
        <v>0</v>
      </c>
      <c r="F30" s="7">
        <f>(E30*$G$25*C30/H1)+(E30*$G$26*D30/H1)</f>
        <v>0</v>
      </c>
      <c r="G30" s="44">
        <f>(220*E30*C30/H1)</f>
        <v>0</v>
      </c>
      <c r="H30" s="44">
        <f>(220*E30*D30/H1)</f>
        <v>0</v>
      </c>
      <c r="I30" s="81"/>
      <c r="J30" s="81"/>
      <c r="K30" s="81"/>
      <c r="L30" s="81"/>
    </row>
    <row r="31" spans="1:12" x14ac:dyDescent="0.3">
      <c r="A31" s="25"/>
      <c r="B31" s="26"/>
      <c r="C31" s="27">
        <f t="shared" si="2"/>
        <v>0</v>
      </c>
      <c r="D31" s="27">
        <f t="shared" si="3"/>
        <v>0</v>
      </c>
      <c r="E31" s="28">
        <v>0</v>
      </c>
      <c r="F31" s="7">
        <f>(E31*$G$25*C31/H1)+(E31*$G$26*D31/H1)</f>
        <v>0</v>
      </c>
      <c r="G31" s="44">
        <f>(220*E31*C31/H1)</f>
        <v>0</v>
      </c>
      <c r="H31" s="44">
        <f>(220*E31*D31/H1)</f>
        <v>0</v>
      </c>
      <c r="I31" s="81"/>
      <c r="J31" s="81"/>
      <c r="K31" s="81"/>
      <c r="L31" s="81"/>
    </row>
    <row r="32" spans="1:12" x14ac:dyDescent="0.3">
      <c r="A32" s="25"/>
      <c r="B32" s="26"/>
      <c r="C32" s="27">
        <f t="shared" si="2"/>
        <v>0</v>
      </c>
      <c r="D32" s="27">
        <f t="shared" si="3"/>
        <v>0</v>
      </c>
      <c r="E32" s="28">
        <v>0</v>
      </c>
      <c r="F32" s="7">
        <f>(E32*$G$25*C32/H1)+(E32*$G$26*D32/H1)</f>
        <v>0</v>
      </c>
      <c r="G32" s="44">
        <f>(220*E32*C32/H1)</f>
        <v>0</v>
      </c>
      <c r="H32" s="44">
        <f>(220*E32*D32/H1)</f>
        <v>0</v>
      </c>
      <c r="I32" s="81"/>
      <c r="J32" s="81"/>
      <c r="K32" s="81"/>
      <c r="L32" s="81"/>
    </row>
    <row r="33" spans="1:12" x14ac:dyDescent="0.3">
      <c r="A33" s="25"/>
      <c r="B33" s="26"/>
      <c r="C33" s="27">
        <f t="shared" si="2"/>
        <v>0</v>
      </c>
      <c r="D33" s="27">
        <f t="shared" si="3"/>
        <v>0</v>
      </c>
      <c r="E33" s="28">
        <v>0</v>
      </c>
      <c r="F33" s="7">
        <f>(E33*$G$25*C33/H1)+(E33*$G$26*D33/H1)</f>
        <v>0</v>
      </c>
      <c r="G33" s="44">
        <f>(220*E33*C33/H1)</f>
        <v>0</v>
      </c>
      <c r="H33" s="44">
        <f>(220*E33*D33/H1)</f>
        <v>0</v>
      </c>
      <c r="I33" s="81"/>
      <c r="J33" s="81"/>
      <c r="K33" s="81"/>
      <c r="L33" s="81"/>
    </row>
    <row r="34" spans="1:12" x14ac:dyDescent="0.3">
      <c r="A34" s="71"/>
      <c r="B34" s="72"/>
      <c r="C34" s="27"/>
      <c r="D34" s="27"/>
      <c r="E34" s="73"/>
      <c r="F34" s="7"/>
      <c r="G34" s="44">
        <f>SUM(G29:G33)</f>
        <v>0</v>
      </c>
      <c r="H34" s="44">
        <f>SUM(H29:H33)</f>
        <v>0</v>
      </c>
      <c r="I34" s="81"/>
      <c r="J34" s="81"/>
      <c r="K34" s="81"/>
      <c r="L34" s="81"/>
    </row>
    <row r="35" spans="1:12" x14ac:dyDescent="0.3">
      <c r="A35" s="14"/>
      <c r="B35"/>
      <c r="C35"/>
      <c r="D35"/>
      <c r="E35"/>
      <c r="F35" s="24" t="s">
        <v>9</v>
      </c>
      <c r="G35" s="24" t="s">
        <v>25</v>
      </c>
      <c r="H35" s="24" t="s">
        <v>11</v>
      </c>
      <c r="I35" s="81"/>
      <c r="J35" s="81"/>
      <c r="K35" s="81"/>
      <c r="L35" s="81"/>
    </row>
    <row r="36" spans="1:12" x14ac:dyDescent="0.3">
      <c r="A36" s="14"/>
      <c r="B36"/>
      <c r="C36"/>
      <c r="D36"/>
      <c r="E36"/>
      <c r="F36" s="7">
        <f>ROUND(SUM(F29:F35),2)</f>
        <v>0</v>
      </c>
      <c r="G36" s="46"/>
      <c r="H36" s="29">
        <f>F36-G36</f>
        <v>0</v>
      </c>
      <c r="I36" s="81"/>
      <c r="J36" s="81"/>
      <c r="K36" s="81"/>
      <c r="L36" s="81"/>
    </row>
    <row r="37" spans="1:12" x14ac:dyDescent="0.3">
      <c r="A37" s="14"/>
      <c r="B37"/>
      <c r="C37"/>
      <c r="D37"/>
      <c r="E37" s="47"/>
      <c r="F37" s="47"/>
      <c r="G37"/>
      <c r="H37"/>
      <c r="I37" s="81"/>
      <c r="J37" s="81"/>
      <c r="K37" s="81"/>
      <c r="L37" s="81"/>
    </row>
    <row r="38" spans="1:12" s="12" customFormat="1" x14ac:dyDescent="0.3">
      <c r="A38" s="37"/>
      <c r="B38" s="38"/>
      <c r="C38" s="38"/>
      <c r="D38" s="38"/>
      <c r="E38" s="38" t="s">
        <v>16</v>
      </c>
      <c r="F38" s="38" t="s">
        <v>17</v>
      </c>
      <c r="G38" s="38" t="s">
        <v>18</v>
      </c>
      <c r="H38" s="38"/>
      <c r="I38" s="84"/>
      <c r="J38" s="84"/>
      <c r="K38" s="84"/>
      <c r="L38" s="84"/>
    </row>
    <row r="39" spans="1:12" x14ac:dyDescent="0.3">
      <c r="A39" s="39" t="s">
        <v>26</v>
      </c>
      <c r="B39" s="40" t="s">
        <v>20</v>
      </c>
      <c r="C39" s="41">
        <v>44197</v>
      </c>
      <c r="D39" s="41">
        <v>44469</v>
      </c>
      <c r="E39" s="42">
        <v>367.72</v>
      </c>
      <c r="F39" s="42">
        <v>6.32</v>
      </c>
      <c r="G39" s="42">
        <f>E39+(($C$20-20)*F39)</f>
        <v>241.32000000000002</v>
      </c>
      <c r="H39" s="40"/>
      <c r="I39" s="85"/>
      <c r="J39" s="85"/>
      <c r="K39" s="85"/>
      <c r="L39" s="85"/>
    </row>
    <row r="40" spans="1:12" x14ac:dyDescent="0.3">
      <c r="A40" s="39"/>
      <c r="B40" s="40"/>
      <c r="C40" s="41">
        <v>44470</v>
      </c>
      <c r="D40" s="41">
        <v>44561</v>
      </c>
      <c r="E40" s="42">
        <v>373.97</v>
      </c>
      <c r="F40" s="42">
        <v>6.43</v>
      </c>
      <c r="G40" s="42">
        <f>E40+(($C$20-20)*F40)</f>
        <v>245.37000000000003</v>
      </c>
      <c r="H40" s="40"/>
      <c r="I40" s="85"/>
      <c r="J40" s="85"/>
      <c r="K40" s="85"/>
      <c r="L40" s="85"/>
    </row>
    <row r="41" spans="1:12" x14ac:dyDescent="0.3">
      <c r="A41" s="91" t="s">
        <v>2</v>
      </c>
      <c r="B41" s="92"/>
      <c r="C41" s="21"/>
      <c r="D41" s="21"/>
      <c r="E41"/>
      <c r="F41"/>
      <c r="G41"/>
      <c r="H41"/>
      <c r="I41" s="81"/>
      <c r="J41" s="81"/>
      <c r="K41" s="81"/>
      <c r="L41" s="81"/>
    </row>
    <row r="42" spans="1:12" x14ac:dyDescent="0.3">
      <c r="A42" s="23" t="s">
        <v>3</v>
      </c>
      <c r="B42" s="24" t="s">
        <v>4</v>
      </c>
      <c r="C42" s="24" t="s">
        <v>21</v>
      </c>
      <c r="D42" s="24"/>
      <c r="E42" s="24" t="s">
        <v>27</v>
      </c>
      <c r="F42" s="24" t="s">
        <v>8</v>
      </c>
      <c r="G42" s="43" t="s">
        <v>23</v>
      </c>
      <c r="H42" s="44" t="s">
        <v>24</v>
      </c>
      <c r="I42" s="81"/>
      <c r="J42" s="81"/>
      <c r="K42" s="81"/>
      <c r="L42" s="81"/>
    </row>
    <row r="43" spans="1:12" x14ac:dyDescent="0.3">
      <c r="A43" s="25">
        <v>44197</v>
      </c>
      <c r="B43" s="26">
        <v>44561</v>
      </c>
      <c r="C43" s="27">
        <f>IF(OR(A43="",B43=""),0,(IF((_xlfn.DAYS(MIN($E$3,B43),MAX($D$3,A43))+1)&lt;0,0,(_xlfn.DAYS(MIN($E$3,B43),MAX($D$3,A43))+1))))</f>
        <v>273</v>
      </c>
      <c r="D43" s="27">
        <f>IF(OR(A43="",B43=""),0,(IF(_xlfn.DAYS(MIN($E$4,B43),MAX($D$4,A43))+1&lt;0,0,(_xlfn.DAYS(MIN($E$4,B43),MAX($D$4,A43))+1))))</f>
        <v>92</v>
      </c>
      <c r="E43" s="28">
        <v>0</v>
      </c>
      <c r="F43" s="7">
        <f>(E43*$G$39*C43/H1)+(E43*$G$40*D43/H1)</f>
        <v>0</v>
      </c>
      <c r="G43" s="44">
        <f>(220*E43*C43/H1)</f>
        <v>0</v>
      </c>
      <c r="H43" s="44">
        <f>(220*E43*D43/H1)</f>
        <v>0</v>
      </c>
      <c r="I43" s="81"/>
      <c r="J43" s="81"/>
      <c r="K43" s="81"/>
      <c r="L43" s="81"/>
    </row>
    <row r="44" spans="1:12" x14ac:dyDescent="0.3">
      <c r="A44" s="25"/>
      <c r="B44" s="26"/>
      <c r="C44" s="27">
        <f>IF(OR(A44="",B44=""),0,(IF((_xlfn.DAYS(MIN($E$3,B44),MAX($D$3,A44))+1)&lt;0,0,(_xlfn.DAYS(MIN($E$3,B44),MAX($D$3,A44))+1))))</f>
        <v>0</v>
      </c>
      <c r="D44" s="27">
        <f t="shared" ref="D44:D46" si="4">IF(OR(A44="",B44=""),0,(IF(_xlfn.DAYS(MIN($E$4,B44),MAX($D$4,A44))+1&lt;0,0,(_xlfn.DAYS(MIN($E$4,B44),MAX($D$4,A44))+1))))</f>
        <v>0</v>
      </c>
      <c r="E44" s="28">
        <v>0</v>
      </c>
      <c r="F44" s="7">
        <f>(E44*$G$39*C44/H1)+(E44*$G$40*D44/H1)</f>
        <v>0</v>
      </c>
      <c r="G44" s="44">
        <f>(220*E44*C44/H1)</f>
        <v>0</v>
      </c>
      <c r="H44" s="44">
        <f>(220*E44*D44/H1)</f>
        <v>0</v>
      </c>
      <c r="I44" s="81"/>
      <c r="J44" s="81"/>
      <c r="K44" s="81"/>
      <c r="L44" s="81"/>
    </row>
    <row r="45" spans="1:12" x14ac:dyDescent="0.3">
      <c r="A45" s="25"/>
      <c r="B45" s="26"/>
      <c r="C45" s="27">
        <f t="shared" ref="C45:C47" si="5">IF(OR(A45="",B45=""),0,(IF((_xlfn.DAYS(MIN($E$3,B45),MAX($D$3,A45))+1)&lt;0,0,(_xlfn.DAYS(MIN($E$3,B45),MAX($D$3,A45))+1))))</f>
        <v>0</v>
      </c>
      <c r="D45" s="27">
        <f t="shared" si="4"/>
        <v>0</v>
      </c>
      <c r="E45" s="28">
        <v>0</v>
      </c>
      <c r="F45" s="7">
        <f>(E45*$G$39*C45/H1)+(E45*$G$40*D45/H1)</f>
        <v>0</v>
      </c>
      <c r="G45" s="44">
        <f>(220*E45*C45/H1)</f>
        <v>0</v>
      </c>
      <c r="H45" s="44">
        <f>(220*E45*D45/H1)</f>
        <v>0</v>
      </c>
      <c r="I45" s="81"/>
      <c r="J45" s="81"/>
      <c r="K45" s="81"/>
      <c r="L45" s="81"/>
    </row>
    <row r="46" spans="1:12" x14ac:dyDescent="0.3">
      <c r="A46" s="25"/>
      <c r="B46" s="26"/>
      <c r="C46" s="27">
        <f t="shared" si="5"/>
        <v>0</v>
      </c>
      <c r="D46" s="27">
        <f t="shared" si="4"/>
        <v>0</v>
      </c>
      <c r="E46" s="28">
        <v>0</v>
      </c>
      <c r="F46" s="7">
        <f>(E46*$G$39*C46/H1)+(E46*$G$40*D46/H1)</f>
        <v>0</v>
      </c>
      <c r="G46" s="44">
        <f>(220*E46*C46/H1)</f>
        <v>0</v>
      </c>
      <c r="H46" s="44">
        <f>(220*E46*D46/H1)</f>
        <v>0</v>
      </c>
      <c r="I46" s="81"/>
      <c r="J46" s="81"/>
      <c r="K46" s="81"/>
      <c r="L46" s="81"/>
    </row>
    <row r="47" spans="1:12" x14ac:dyDescent="0.3">
      <c r="A47" s="25"/>
      <c r="B47" s="26"/>
      <c r="C47" s="27">
        <f t="shared" si="5"/>
        <v>0</v>
      </c>
      <c r="D47" s="27">
        <f>IF(OR(A47="",B47=""),0,(IF(_xlfn.DAYS(MIN($E$4,B47),MAX($D$4,A47))+1&lt;0,0,(_xlfn.DAYS(MIN($E$4,B47),MAX($D$4,A47))+1))))</f>
        <v>0</v>
      </c>
      <c r="E47" s="28">
        <v>0</v>
      </c>
      <c r="F47" s="7">
        <f>(E47*$G$39*C47/H1)+(E47*$G$40*D47/H1)</f>
        <v>0</v>
      </c>
      <c r="G47" s="44">
        <f>(220*E47*C47/H1)</f>
        <v>0</v>
      </c>
      <c r="H47" s="44">
        <f>(220*E47*D47/H1)</f>
        <v>0</v>
      </c>
      <c r="I47" s="86"/>
      <c r="J47" s="86"/>
      <c r="K47" s="86"/>
      <c r="L47" s="86"/>
    </row>
    <row r="48" spans="1:12" x14ac:dyDescent="0.3">
      <c r="A48" s="27"/>
      <c r="B48" s="27"/>
      <c r="C48" s="27"/>
      <c r="D48" s="27"/>
      <c r="E48" s="27"/>
      <c r="F48" s="48"/>
      <c r="G48" s="44">
        <f>SUM(G43:G47)</f>
        <v>0</v>
      </c>
      <c r="H48" s="44">
        <f>SUM(H43:H47)</f>
        <v>0</v>
      </c>
      <c r="I48" s="86"/>
      <c r="J48" s="86"/>
      <c r="K48" s="86"/>
      <c r="L48" s="86"/>
    </row>
    <row r="49" spans="1:12" x14ac:dyDescent="0.3">
      <c r="A49" s="14"/>
      <c r="B49"/>
      <c r="C49"/>
      <c r="D49"/>
      <c r="E49" s="27"/>
      <c r="F49" s="24" t="s">
        <v>9</v>
      </c>
      <c r="G49" s="24" t="s">
        <v>28</v>
      </c>
      <c r="H49" s="24" t="s">
        <v>11</v>
      </c>
      <c r="I49" s="81"/>
      <c r="J49" s="81"/>
      <c r="K49" s="81"/>
      <c r="L49" s="81"/>
    </row>
    <row r="50" spans="1:12" x14ac:dyDescent="0.3">
      <c r="A50" s="14"/>
      <c r="B50"/>
      <c r="C50"/>
      <c r="D50"/>
      <c r="E50"/>
      <c r="F50" s="7">
        <f>ROUND(SUM(F43:F47),2)</f>
        <v>0</v>
      </c>
      <c r="G50" s="46"/>
      <c r="H50" s="29">
        <f>F50-G50</f>
        <v>0</v>
      </c>
      <c r="I50" s="81"/>
      <c r="J50" s="81"/>
      <c r="K50" s="81"/>
      <c r="L50" s="81"/>
    </row>
    <row r="51" spans="1:12" x14ac:dyDescent="0.3">
      <c r="A51" s="14"/>
      <c r="B51"/>
      <c r="C51"/>
      <c r="D51"/>
      <c r="E51"/>
      <c r="F51"/>
      <c r="G51"/>
      <c r="H51"/>
      <c r="I51" s="81"/>
      <c r="J51" s="81"/>
      <c r="K51" s="81"/>
      <c r="L51" s="81"/>
    </row>
    <row r="52" spans="1:12" s="9" customFormat="1" x14ac:dyDescent="0.3">
      <c r="A52" s="31" t="s">
        <v>29</v>
      </c>
      <c r="B52" s="3"/>
      <c r="C52" s="49" t="s">
        <v>30</v>
      </c>
      <c r="D52" s="49">
        <v>44197</v>
      </c>
      <c r="E52" s="50">
        <v>44286</v>
      </c>
      <c r="F52" s="51">
        <v>23.7</v>
      </c>
      <c r="G52" s="3"/>
      <c r="H52" s="3"/>
      <c r="I52" s="80"/>
      <c r="J52" s="80"/>
      <c r="K52" s="80"/>
      <c r="L52" s="80"/>
    </row>
    <row r="53" spans="1:12" s="9" customFormat="1" x14ac:dyDescent="0.3">
      <c r="A53" s="31"/>
      <c r="B53" s="3"/>
      <c r="C53" s="49"/>
      <c r="D53" s="49">
        <v>44287</v>
      </c>
      <c r="E53" s="50">
        <v>44469</v>
      </c>
      <c r="F53" s="51">
        <v>24.06</v>
      </c>
      <c r="G53" s="3"/>
      <c r="H53" s="3"/>
      <c r="I53" s="80"/>
      <c r="J53" s="80"/>
      <c r="K53" s="80"/>
      <c r="L53" s="80"/>
    </row>
    <row r="54" spans="1:12" s="9" customFormat="1" x14ac:dyDescent="0.3">
      <c r="A54" s="31"/>
      <c r="B54" s="3"/>
      <c r="C54" s="49"/>
      <c r="D54" s="49">
        <v>44470</v>
      </c>
      <c r="E54" s="50">
        <v>44561</v>
      </c>
      <c r="F54" s="51">
        <v>24.54</v>
      </c>
      <c r="G54" s="3"/>
      <c r="H54" s="3"/>
      <c r="I54" s="80"/>
      <c r="J54" s="80"/>
      <c r="K54" s="80"/>
      <c r="L54" s="80"/>
    </row>
    <row r="55" spans="1:12" ht="27.75" customHeight="1" x14ac:dyDescent="0.3">
      <c r="A55" s="95" t="s">
        <v>31</v>
      </c>
      <c r="B55" s="96"/>
      <c r="C55" s="96"/>
      <c r="D55" s="52" t="s">
        <v>32</v>
      </c>
      <c r="E55" s="78" t="s">
        <v>92</v>
      </c>
      <c r="F55" s="52" t="s">
        <v>93</v>
      </c>
      <c r="G55" s="47" t="s">
        <v>33</v>
      </c>
      <c r="H55" s="47" t="s">
        <v>34</v>
      </c>
      <c r="I55" s="47" t="s">
        <v>94</v>
      </c>
      <c r="J55" t="s">
        <v>35</v>
      </c>
      <c r="K55" t="s">
        <v>36</v>
      </c>
      <c r="L55" s="81" t="s">
        <v>95</v>
      </c>
    </row>
    <row r="56" spans="1:12" x14ac:dyDescent="0.3">
      <c r="A56" s="87" t="s">
        <v>37</v>
      </c>
      <c r="B56" s="88"/>
      <c r="C56" s="88"/>
      <c r="D56" s="53"/>
      <c r="E56" s="53"/>
      <c r="F56" s="53"/>
      <c r="G56" s="54">
        <f>D56*0.6</f>
        <v>0</v>
      </c>
      <c r="H56" s="54">
        <f>E56*0.6</f>
        <v>0</v>
      </c>
      <c r="I56" s="54">
        <f>F56*0.6</f>
        <v>0</v>
      </c>
      <c r="J56">
        <f t="shared" ref="J56:K62" si="6">G56*$F$52</f>
        <v>0</v>
      </c>
      <c r="K56">
        <f t="shared" si="6"/>
        <v>0</v>
      </c>
      <c r="L56" s="81">
        <f t="shared" ref="L56:L62" si="7">I56*$F$54</f>
        <v>0</v>
      </c>
    </row>
    <row r="57" spans="1:12" x14ac:dyDescent="0.3">
      <c r="A57" s="87" t="s">
        <v>38</v>
      </c>
      <c r="B57" s="88"/>
      <c r="C57" s="88"/>
      <c r="D57" s="53"/>
      <c r="E57" s="53"/>
      <c r="F57" s="53"/>
      <c r="G57" s="54">
        <f>D57</f>
        <v>0</v>
      </c>
      <c r="H57" s="54">
        <f>E57</f>
        <v>0</v>
      </c>
      <c r="I57" s="54">
        <f>F57</f>
        <v>0</v>
      </c>
      <c r="J57">
        <f t="shared" si="6"/>
        <v>0</v>
      </c>
      <c r="K57">
        <f t="shared" si="6"/>
        <v>0</v>
      </c>
      <c r="L57" s="81">
        <f t="shared" si="7"/>
        <v>0</v>
      </c>
    </row>
    <row r="58" spans="1:12" x14ac:dyDescent="0.3">
      <c r="A58" s="87" t="s">
        <v>39</v>
      </c>
      <c r="B58" s="88"/>
      <c r="C58" s="88"/>
      <c r="D58" s="53"/>
      <c r="E58" s="53"/>
      <c r="F58" s="53"/>
      <c r="G58" s="54">
        <f>D58*1.6</f>
        <v>0</v>
      </c>
      <c r="H58" s="54">
        <f>E58*1.6</f>
        <v>0</v>
      </c>
      <c r="I58" s="54">
        <f>F58*1.6</f>
        <v>0</v>
      </c>
      <c r="J58">
        <f t="shared" si="6"/>
        <v>0</v>
      </c>
      <c r="K58">
        <f t="shared" si="6"/>
        <v>0</v>
      </c>
      <c r="L58" s="81">
        <f t="shared" si="7"/>
        <v>0</v>
      </c>
    </row>
    <row r="59" spans="1:12" x14ac:dyDescent="0.3">
      <c r="A59" s="87" t="s">
        <v>40</v>
      </c>
      <c r="B59" s="88"/>
      <c r="C59" s="88"/>
      <c r="D59" s="53"/>
      <c r="E59" s="53"/>
      <c r="F59" s="53"/>
      <c r="G59" s="54">
        <f>D59*0.4</f>
        <v>0</v>
      </c>
      <c r="H59" s="54">
        <f>E59*0.4</f>
        <v>0</v>
      </c>
      <c r="I59" s="54">
        <f>F59*0.4</f>
        <v>0</v>
      </c>
      <c r="J59">
        <f t="shared" si="6"/>
        <v>0</v>
      </c>
      <c r="K59">
        <f t="shared" si="6"/>
        <v>0</v>
      </c>
      <c r="L59" s="81">
        <f t="shared" si="7"/>
        <v>0</v>
      </c>
    </row>
    <row r="60" spans="1:12" x14ac:dyDescent="0.3">
      <c r="A60" s="87" t="s">
        <v>41</v>
      </c>
      <c r="B60" s="88"/>
      <c r="C60" s="88"/>
      <c r="D60" s="53"/>
      <c r="E60" s="53"/>
      <c r="F60" s="53"/>
      <c r="G60" s="54">
        <f>D60*0.6</f>
        <v>0</v>
      </c>
      <c r="H60" s="54">
        <f>E60*0.6</f>
        <v>0</v>
      </c>
      <c r="I60" s="54">
        <f>F60*0.6</f>
        <v>0</v>
      </c>
      <c r="J60">
        <f t="shared" si="6"/>
        <v>0</v>
      </c>
      <c r="K60">
        <f t="shared" si="6"/>
        <v>0</v>
      </c>
      <c r="L60" s="81">
        <f t="shared" si="7"/>
        <v>0</v>
      </c>
    </row>
    <row r="61" spans="1:12" x14ac:dyDescent="0.3">
      <c r="A61" s="87" t="s">
        <v>42</v>
      </c>
      <c r="B61" s="88"/>
      <c r="C61" s="88"/>
      <c r="D61" s="53"/>
      <c r="E61" s="53"/>
      <c r="F61" s="53"/>
      <c r="G61" s="54">
        <f>D61</f>
        <v>0</v>
      </c>
      <c r="H61" s="54">
        <f>E61</f>
        <v>0</v>
      </c>
      <c r="I61" s="54">
        <f>F61</f>
        <v>0</v>
      </c>
      <c r="J61">
        <f t="shared" si="6"/>
        <v>0</v>
      </c>
      <c r="K61">
        <f t="shared" si="6"/>
        <v>0</v>
      </c>
      <c r="L61" s="81">
        <f t="shared" si="7"/>
        <v>0</v>
      </c>
    </row>
    <row r="62" spans="1:12" x14ac:dyDescent="0.3">
      <c r="A62" s="87" t="s">
        <v>43</v>
      </c>
      <c r="B62" s="88"/>
      <c r="C62" s="88"/>
      <c r="D62" s="53"/>
      <c r="E62" s="53"/>
      <c r="F62" s="53"/>
      <c r="G62" s="54">
        <f>D62*1.6</f>
        <v>0</v>
      </c>
      <c r="H62" s="54">
        <f>E62*1.6</f>
        <v>0</v>
      </c>
      <c r="I62" s="54">
        <f>F62*1.6</f>
        <v>0</v>
      </c>
      <c r="J62">
        <f t="shared" si="6"/>
        <v>0</v>
      </c>
      <c r="K62">
        <f t="shared" si="6"/>
        <v>0</v>
      </c>
      <c r="L62" s="81">
        <f t="shared" si="7"/>
        <v>0</v>
      </c>
    </row>
    <row r="63" spans="1:12" x14ac:dyDescent="0.3">
      <c r="A63" s="14"/>
      <c r="B63"/>
      <c r="C63"/>
      <c r="D63"/>
      <c r="E63"/>
      <c r="F63" s="24" t="s">
        <v>44</v>
      </c>
      <c r="G63" s="55">
        <f t="shared" ref="G63:L63" si="8">SUM(G56:G62)</f>
        <v>0</v>
      </c>
      <c r="H63" s="55">
        <f t="shared" si="8"/>
        <v>0</v>
      </c>
      <c r="I63" s="55">
        <f t="shared" si="8"/>
        <v>0</v>
      </c>
      <c r="J63">
        <f t="shared" si="8"/>
        <v>0</v>
      </c>
      <c r="K63">
        <f t="shared" si="8"/>
        <v>0</v>
      </c>
      <c r="L63" s="81">
        <f t="shared" si="8"/>
        <v>0</v>
      </c>
    </row>
    <row r="64" spans="1:12" x14ac:dyDescent="0.3">
      <c r="A64" s="14"/>
      <c r="B64"/>
      <c r="C64"/>
      <c r="D64"/>
      <c r="E64"/>
      <c r="F64"/>
      <c r="G64"/>
      <c r="I64"/>
      <c r="J64"/>
      <c r="K64" s="81"/>
      <c r="L64" s="81"/>
    </row>
    <row r="65" spans="1:12" x14ac:dyDescent="0.3">
      <c r="A65" s="89" t="s">
        <v>45</v>
      </c>
      <c r="B65" s="90"/>
      <c r="C65" s="57">
        <f>((G48+G34)*F52*120%)+((H48+H34)*F54*120%)</f>
        <v>0</v>
      </c>
      <c r="D65" s="56"/>
      <c r="E65" s="56"/>
      <c r="F65"/>
      <c r="G65"/>
      <c r="I65"/>
      <c r="J65"/>
      <c r="K65" s="81"/>
      <c r="L65" s="81"/>
    </row>
    <row r="66" spans="1:12" x14ac:dyDescent="0.3">
      <c r="A66" s="14"/>
      <c r="B66"/>
      <c r="C66" s="74">
        <f>((G48+G34)*120%)+((H48+H34)*120%)</f>
        <v>0</v>
      </c>
      <c r="D66"/>
      <c r="E66"/>
      <c r="F66"/>
      <c r="G66" s="24" t="s">
        <v>46</v>
      </c>
      <c r="I66" s="24" t="s">
        <v>47</v>
      </c>
      <c r="J66" s="24" t="s">
        <v>11</v>
      </c>
      <c r="K66" s="81"/>
      <c r="L66" s="81"/>
    </row>
    <row r="67" spans="1:12" x14ac:dyDescent="0.3">
      <c r="A67" s="14"/>
      <c r="B67"/>
      <c r="C67"/>
      <c r="D67"/>
      <c r="E67"/>
      <c r="F67"/>
      <c r="G67" s="79">
        <f>ROUND(MIN((J63+K63+L63),C65),2)</f>
        <v>0</v>
      </c>
      <c r="I67" s="58"/>
      <c r="J67" s="29">
        <f>G67-I67</f>
        <v>0</v>
      </c>
      <c r="K67" s="81"/>
      <c r="L67" s="81"/>
    </row>
    <row r="68" spans="1:12" x14ac:dyDescent="0.3">
      <c r="A68" s="14"/>
      <c r="B68"/>
      <c r="C68"/>
      <c r="D68"/>
      <c r="E68"/>
      <c r="F68"/>
      <c r="G68"/>
      <c r="I68"/>
      <c r="J68" s="81"/>
      <c r="K68" s="81"/>
      <c r="L68" s="81"/>
    </row>
    <row r="69" spans="1:12" s="9" customFormat="1" x14ac:dyDescent="0.3">
      <c r="A69" s="31" t="s">
        <v>48</v>
      </c>
      <c r="B69" s="3"/>
      <c r="C69" s="49"/>
      <c r="D69" s="49"/>
      <c r="E69" s="51"/>
      <c r="F69" s="3"/>
      <c r="G69" s="3"/>
      <c r="H69" s="3"/>
      <c r="I69" s="80"/>
      <c r="J69" s="80"/>
      <c r="K69" s="80"/>
      <c r="L69" s="80"/>
    </row>
    <row r="70" spans="1:12" x14ac:dyDescent="0.3">
      <c r="A70" s="14"/>
      <c r="B70"/>
      <c r="C70"/>
      <c r="D70"/>
      <c r="E70"/>
      <c r="F70"/>
      <c r="G70"/>
      <c r="H70"/>
      <c r="I70" s="81"/>
      <c r="J70" s="81"/>
      <c r="K70" s="81"/>
      <c r="L70" s="81"/>
    </row>
    <row r="71" spans="1:12" x14ac:dyDescent="0.3">
      <c r="A71" s="87" t="s">
        <v>49</v>
      </c>
      <c r="B71" s="88"/>
      <c r="C71" s="88"/>
      <c r="D71" s="36"/>
      <c r="E71" s="58"/>
      <c r="F71"/>
      <c r="G71"/>
      <c r="H71"/>
      <c r="I71" s="81"/>
      <c r="J71" s="81"/>
      <c r="K71" s="81"/>
      <c r="L71" s="81"/>
    </row>
    <row r="72" spans="1:12" x14ac:dyDescent="0.3">
      <c r="A72" s="87" t="s">
        <v>50</v>
      </c>
      <c r="B72" s="88"/>
      <c r="C72" s="88"/>
      <c r="D72" s="36"/>
      <c r="E72" s="7" t="e">
        <f>IF(C66&gt;(G63+I63),E71,((E71/(G63+I63))*C66))</f>
        <v>#DIV/0!</v>
      </c>
      <c r="F72"/>
      <c r="G72"/>
      <c r="H72"/>
      <c r="I72" s="81"/>
      <c r="J72" s="81"/>
      <c r="K72" s="81"/>
      <c r="L72" s="81"/>
    </row>
    <row r="73" spans="1:12" x14ac:dyDescent="0.3">
      <c r="A73" s="14"/>
      <c r="B73"/>
      <c r="C73"/>
      <c r="D73"/>
      <c r="E73"/>
      <c r="F73" s="24" t="s">
        <v>9</v>
      </c>
      <c r="G73" s="24" t="s">
        <v>51</v>
      </c>
      <c r="H73" s="24" t="s">
        <v>11</v>
      </c>
      <c r="I73" s="81"/>
      <c r="J73" s="81"/>
      <c r="K73" s="81"/>
      <c r="L73" s="81"/>
    </row>
    <row r="74" spans="1:12" x14ac:dyDescent="0.3">
      <c r="A74" s="14"/>
      <c r="B74"/>
      <c r="C74"/>
      <c r="D74"/>
      <c r="E74"/>
      <c r="F74" s="7" t="e">
        <f>ROUND(MIN(E72,E71),2)</f>
        <v>#DIV/0!</v>
      </c>
      <c r="G74" s="58"/>
      <c r="H74" s="29" t="e">
        <f>G74-F74</f>
        <v>#DIV/0!</v>
      </c>
      <c r="I74" s="81"/>
      <c r="J74" s="81"/>
      <c r="K74" s="81"/>
      <c r="L74" s="81"/>
    </row>
    <row r="75" spans="1:12" x14ac:dyDescent="0.3">
      <c r="A75" s="14"/>
      <c r="B75"/>
      <c r="C75"/>
      <c r="D75"/>
      <c r="E75"/>
      <c r="F75"/>
      <c r="G75"/>
      <c r="H75"/>
      <c r="I75" s="81"/>
      <c r="J75" s="81"/>
      <c r="K75" s="81"/>
      <c r="L75" s="81"/>
    </row>
    <row r="76" spans="1:12" ht="18" x14ac:dyDescent="0.35">
      <c r="A76" s="16" t="s">
        <v>52</v>
      </c>
      <c r="B76" s="17"/>
      <c r="C76" s="18" t="s">
        <v>1</v>
      </c>
      <c r="D76" s="19">
        <v>44197</v>
      </c>
      <c r="E76" s="20">
        <v>44469</v>
      </c>
      <c r="F76" s="17">
        <v>692.66</v>
      </c>
      <c r="G76" s="17"/>
      <c r="H76" s="17"/>
      <c r="I76" s="82"/>
      <c r="J76" s="82"/>
      <c r="K76" s="82"/>
      <c r="L76" s="82"/>
    </row>
    <row r="77" spans="1:12" ht="18" x14ac:dyDescent="0.35">
      <c r="A77" s="16"/>
      <c r="B77" s="17"/>
      <c r="C77" s="18"/>
      <c r="D77" s="19">
        <v>44470</v>
      </c>
      <c r="E77" s="20">
        <v>44561</v>
      </c>
      <c r="F77" s="17">
        <v>704.44</v>
      </c>
      <c r="G77" s="17"/>
      <c r="H77" s="17"/>
      <c r="I77" s="82"/>
      <c r="J77" s="82"/>
      <c r="K77" s="82"/>
      <c r="L77" s="82"/>
    </row>
    <row r="78" spans="1:12" x14ac:dyDescent="0.3">
      <c r="A78" s="91" t="s">
        <v>2</v>
      </c>
      <c r="B78" s="92"/>
      <c r="C78" s="21"/>
      <c r="E78" s="22"/>
      <c r="F78"/>
      <c r="G78"/>
      <c r="H78"/>
      <c r="I78" s="81"/>
      <c r="J78" s="81"/>
      <c r="K78" s="81"/>
      <c r="L78" s="81"/>
    </row>
    <row r="79" spans="1:12" x14ac:dyDescent="0.3">
      <c r="A79" s="23" t="s">
        <v>3</v>
      </c>
      <c r="B79" s="24" t="s">
        <v>4</v>
      </c>
      <c r="C79" s="24" t="s">
        <v>5</v>
      </c>
      <c r="D79" s="24" t="s">
        <v>6</v>
      </c>
      <c r="E79" s="24" t="s">
        <v>53</v>
      </c>
      <c r="F79" s="24" t="s">
        <v>8</v>
      </c>
      <c r="G79"/>
      <c r="H79"/>
      <c r="I79" s="81"/>
      <c r="J79" s="81"/>
      <c r="K79" s="81"/>
      <c r="L79" s="81"/>
    </row>
    <row r="80" spans="1:12" x14ac:dyDescent="0.3">
      <c r="A80" s="25">
        <v>44197</v>
      </c>
      <c r="B80" s="26">
        <v>44561</v>
      </c>
      <c r="C80" s="27">
        <f>IF(OR(A80="",B80=""),0,(IF((_xlfn.DAYS(MIN($E$3,B80),MAX($D$3,A80))+1)&lt;0,0,(_xlfn.DAYS(MIN($E$3,B80),MAX($D$3,A80))+1))))</f>
        <v>273</v>
      </c>
      <c r="D80" s="27">
        <f>IF(OR(A80="",B80=""),0,(IF(_xlfn.DAYS(MIN($E$4,B80),MAX($D$4,A80))+1&lt;0,0,(_xlfn.DAYS(MIN($E$4,B80),MAX($D$4,A80))+1))))</f>
        <v>92</v>
      </c>
      <c r="E80" s="28">
        <v>0</v>
      </c>
      <c r="F80" s="7">
        <f>(E80*$F$76*C80/H1)+(E80*$F$77*D80/H1)</f>
        <v>0</v>
      </c>
      <c r="G80"/>
      <c r="H80"/>
      <c r="I80" s="81"/>
      <c r="J80" s="81"/>
      <c r="K80" s="81"/>
      <c r="L80" s="81"/>
    </row>
    <row r="81" spans="1:12" x14ac:dyDescent="0.3">
      <c r="A81" s="25"/>
      <c r="B81" s="26"/>
      <c r="C81" s="27">
        <f t="shared" ref="C81:C83" si="9">IF(OR(A81="",B81=""),0,(IF((_xlfn.DAYS(MIN($E$3,B81),MAX($D$3,A81))+1)&lt;0,0,(_xlfn.DAYS(MIN($E$3,B81),MAX($D$3,A81))+1))))</f>
        <v>0</v>
      </c>
      <c r="D81" s="27">
        <f t="shared" ref="D81:D83" si="10">IF(OR(A81="",B81=""),0,(IF(_xlfn.DAYS(MIN($E$4,B81),MAX($D$4,A81))+1&lt;0,0,(_xlfn.DAYS(MIN($E$4,B81),MAX($D$4,A81))+1))))</f>
        <v>0</v>
      </c>
      <c r="E81" s="28">
        <v>0</v>
      </c>
      <c r="F81" s="7">
        <f>(E81*$F$76*C81/H1)+(E81*$F$77*D81/H1)</f>
        <v>0</v>
      </c>
      <c r="G81"/>
      <c r="H81"/>
      <c r="I81" s="81"/>
      <c r="J81" s="81"/>
      <c r="K81" s="81"/>
      <c r="L81" s="81"/>
    </row>
    <row r="82" spans="1:12" x14ac:dyDescent="0.3">
      <c r="A82" s="25"/>
      <c r="B82" s="26"/>
      <c r="C82" s="27">
        <f t="shared" si="9"/>
        <v>0</v>
      </c>
      <c r="D82" s="27">
        <f t="shared" si="10"/>
        <v>0</v>
      </c>
      <c r="E82" s="28">
        <v>0</v>
      </c>
      <c r="F82" s="7">
        <f>(E82*$F$76*C82/H1)+(E82*$F$77*D82/H1)</f>
        <v>0</v>
      </c>
      <c r="G82"/>
      <c r="H82"/>
      <c r="I82" s="81"/>
      <c r="J82" s="81"/>
      <c r="K82" s="81"/>
      <c r="L82" s="81"/>
    </row>
    <row r="83" spans="1:12" x14ac:dyDescent="0.3">
      <c r="A83" s="25"/>
      <c r="B83" s="26"/>
      <c r="C83" s="27">
        <f t="shared" si="9"/>
        <v>0</v>
      </c>
      <c r="D83" s="27">
        <f t="shared" si="10"/>
        <v>0</v>
      </c>
      <c r="E83" s="28">
        <v>0</v>
      </c>
      <c r="F83" s="7">
        <f>(E83*$F$76*C83/H1)+(E83*$F$77*D83/H1)</f>
        <v>0</v>
      </c>
      <c r="G83"/>
      <c r="H83"/>
      <c r="I83" s="81"/>
      <c r="J83" s="81"/>
      <c r="K83" s="81"/>
      <c r="L83" s="81"/>
    </row>
    <row r="84" spans="1:12" x14ac:dyDescent="0.3">
      <c r="A84" s="14"/>
      <c r="B84"/>
      <c r="C84"/>
      <c r="D84"/>
      <c r="E84"/>
      <c r="F84" s="24" t="s">
        <v>9</v>
      </c>
      <c r="G84" s="24" t="s">
        <v>54</v>
      </c>
      <c r="H84" s="24" t="s">
        <v>11</v>
      </c>
      <c r="I84" s="81"/>
      <c r="J84" s="81"/>
      <c r="K84" s="81"/>
      <c r="L84" s="81"/>
    </row>
    <row r="85" spans="1:12" x14ac:dyDescent="0.3">
      <c r="A85" s="14"/>
      <c r="B85"/>
      <c r="C85"/>
      <c r="D85"/>
      <c r="E85"/>
      <c r="F85" s="7">
        <f>ROUND(SUM(F80:F84),2)</f>
        <v>0</v>
      </c>
      <c r="G85" s="28">
        <v>0</v>
      </c>
      <c r="H85" s="29">
        <f>F85-G85</f>
        <v>0</v>
      </c>
      <c r="I85" s="81"/>
      <c r="J85" s="81"/>
      <c r="K85" s="81"/>
      <c r="L85" s="81"/>
    </row>
    <row r="86" spans="1:12" ht="16.5" customHeight="1" x14ac:dyDescent="0.3">
      <c r="A86" s="14"/>
      <c r="B86"/>
      <c r="C86"/>
      <c r="D86"/>
      <c r="E86"/>
      <c r="F86"/>
      <c r="G86"/>
      <c r="H86"/>
      <c r="I86" s="81"/>
      <c r="J86" s="81"/>
      <c r="K86" s="81"/>
      <c r="L86" s="81"/>
    </row>
    <row r="87" spans="1:12" x14ac:dyDescent="0.3">
      <c r="A87" s="14"/>
      <c r="B87"/>
      <c r="C87"/>
      <c r="D87"/>
      <c r="E87"/>
      <c r="F87"/>
      <c r="G87"/>
      <c r="H87"/>
      <c r="I87" s="81"/>
      <c r="J87" s="81"/>
      <c r="K87" s="81"/>
      <c r="L87" s="81"/>
    </row>
    <row r="88" spans="1:12" ht="18" x14ac:dyDescent="0.35">
      <c r="A88" s="16" t="s">
        <v>55</v>
      </c>
      <c r="B88" s="17"/>
      <c r="C88" s="18" t="s">
        <v>46</v>
      </c>
      <c r="D88" s="19">
        <v>44197</v>
      </c>
      <c r="E88" s="20">
        <v>44469</v>
      </c>
      <c r="F88" s="59">
        <v>10.199999999999999</v>
      </c>
      <c r="G88" s="60">
        <f>_xlfn.DAYS(E88,D88)+1</f>
        <v>273</v>
      </c>
      <c r="H88" s="17"/>
      <c r="I88" s="82"/>
      <c r="J88" s="82"/>
      <c r="K88" s="82"/>
      <c r="L88" s="82"/>
    </row>
    <row r="89" spans="1:12" ht="18" x14ac:dyDescent="0.35">
      <c r="A89" s="16"/>
      <c r="B89" s="17"/>
      <c r="C89" s="18"/>
      <c r="D89" s="19">
        <v>44470</v>
      </c>
      <c r="E89" s="20">
        <v>44561</v>
      </c>
      <c r="F89" s="59">
        <v>10.37</v>
      </c>
      <c r="G89" s="60">
        <f>_xlfn.DAYS(E89,D89)+1</f>
        <v>92</v>
      </c>
      <c r="H89" s="17"/>
      <c r="I89" s="82"/>
      <c r="J89" s="82"/>
      <c r="K89" s="82"/>
      <c r="L89" s="82"/>
    </row>
    <row r="90" spans="1:12" x14ac:dyDescent="0.3">
      <c r="A90" s="14"/>
      <c r="B90"/>
      <c r="C90"/>
      <c r="D90"/>
      <c r="E90"/>
      <c r="F90"/>
      <c r="G90"/>
      <c r="H90"/>
      <c r="I90" s="81"/>
      <c r="J90" s="81"/>
      <c r="K90" s="81"/>
      <c r="L90" s="81"/>
    </row>
    <row r="91" spans="1:12" x14ac:dyDescent="0.3">
      <c r="A91" s="87" t="s">
        <v>56</v>
      </c>
      <c r="B91" s="88"/>
      <c r="C91" s="88"/>
      <c r="D91" s="88"/>
      <c r="E91" s="88"/>
      <c r="F91" s="61"/>
      <c r="G91"/>
      <c r="H91"/>
      <c r="I91" s="81"/>
      <c r="J91" s="81"/>
      <c r="K91" s="81"/>
      <c r="L91" s="81"/>
    </row>
    <row r="92" spans="1:12" x14ac:dyDescent="0.3">
      <c r="A92" s="14"/>
      <c r="B92"/>
      <c r="C92"/>
      <c r="D92"/>
      <c r="E92"/>
      <c r="F92"/>
      <c r="G92"/>
      <c r="H92"/>
      <c r="I92" s="81"/>
      <c r="J92" s="81"/>
      <c r="K92" s="81"/>
      <c r="L92" s="81"/>
    </row>
    <row r="93" spans="1:12" x14ac:dyDescent="0.3">
      <c r="A93" s="14"/>
      <c r="B93"/>
      <c r="C93"/>
      <c r="D93"/>
      <c r="E93"/>
      <c r="F93" s="24" t="s">
        <v>9</v>
      </c>
      <c r="G93" s="24"/>
      <c r="H93" s="24" t="s">
        <v>11</v>
      </c>
      <c r="I93" s="81"/>
      <c r="J93" s="81"/>
      <c r="K93" s="81"/>
      <c r="L93" s="81"/>
    </row>
    <row r="94" spans="1:12" x14ac:dyDescent="0.3">
      <c r="A94" s="14"/>
      <c r="B94"/>
      <c r="C94"/>
      <c r="D94"/>
      <c r="E94"/>
      <c r="F94" s="7">
        <f>ROUND((F91*F88*G88/H1)+(F91*F89*G89/H1),2)</f>
        <v>0</v>
      </c>
      <c r="G94"/>
      <c r="H94" s="29">
        <f>F94</f>
        <v>0</v>
      </c>
      <c r="I94" s="81"/>
      <c r="J94" s="81"/>
      <c r="K94" s="81"/>
      <c r="L94" s="81"/>
    </row>
    <row r="95" spans="1:12" x14ac:dyDescent="0.3">
      <c r="A95" s="14"/>
      <c r="B95"/>
      <c r="C95"/>
      <c r="D95"/>
      <c r="E95"/>
      <c r="F95"/>
      <c r="G95"/>
      <c r="H95"/>
      <c r="I95" s="81"/>
      <c r="J95" s="81"/>
      <c r="K95" s="81"/>
      <c r="L95" s="81"/>
    </row>
    <row r="96" spans="1:12" ht="18" x14ac:dyDescent="0.35">
      <c r="A96" s="16" t="s">
        <v>57</v>
      </c>
      <c r="B96" s="17"/>
      <c r="C96" s="18" t="s">
        <v>1</v>
      </c>
      <c r="D96" s="19">
        <v>44197</v>
      </c>
      <c r="E96" s="20">
        <v>44469</v>
      </c>
      <c r="F96" s="17">
        <v>3093.19</v>
      </c>
      <c r="G96" s="17"/>
      <c r="H96" s="17"/>
      <c r="I96" s="82"/>
      <c r="J96" s="82"/>
      <c r="K96" s="82"/>
      <c r="L96" s="82"/>
    </row>
    <row r="97" spans="1:12" ht="18" x14ac:dyDescent="0.35">
      <c r="A97" s="16"/>
      <c r="B97" s="17"/>
      <c r="C97" s="18"/>
      <c r="D97" s="19">
        <v>44470</v>
      </c>
      <c r="E97" s="20">
        <v>44561</v>
      </c>
      <c r="F97" s="17">
        <v>3145.77</v>
      </c>
      <c r="G97" s="17"/>
      <c r="H97" s="17"/>
      <c r="I97" s="82"/>
      <c r="J97" s="82"/>
      <c r="K97" s="82"/>
      <c r="L97" s="82"/>
    </row>
    <row r="98" spans="1:12" x14ac:dyDescent="0.3">
      <c r="A98" s="62" t="s">
        <v>2</v>
      </c>
      <c r="B98" s="63"/>
      <c r="C98"/>
      <c r="D98"/>
      <c r="E98"/>
      <c r="F98"/>
      <c r="G98"/>
      <c r="H98"/>
      <c r="I98" s="81"/>
      <c r="J98" s="81"/>
      <c r="K98" s="81"/>
      <c r="L98" s="81"/>
    </row>
    <row r="99" spans="1:12" x14ac:dyDescent="0.3">
      <c r="A99" s="23" t="s">
        <v>3</v>
      </c>
      <c r="B99" s="24" t="s">
        <v>4</v>
      </c>
      <c r="C99" s="24" t="s">
        <v>5</v>
      </c>
      <c r="D99" s="24" t="s">
        <v>6</v>
      </c>
      <c r="E99" s="24" t="s">
        <v>58</v>
      </c>
      <c r="F99" s="24" t="s">
        <v>8</v>
      </c>
      <c r="G99"/>
      <c r="H99"/>
      <c r="I99" s="81"/>
      <c r="J99" s="81"/>
      <c r="K99" s="81"/>
      <c r="L99" s="81"/>
    </row>
    <row r="100" spans="1:12" x14ac:dyDescent="0.3">
      <c r="A100" s="25">
        <v>44197</v>
      </c>
      <c r="B100" s="26">
        <v>44561</v>
      </c>
      <c r="C100" s="27">
        <f>IF(OR(A100="",B100=""),0,(IF((_xlfn.DAYS(MIN($E$3,B100),MAX($D$3,A100))+1)&lt;0,0,(_xlfn.DAYS(MIN($E$3,B100),MAX($D$3,A100))+1))))</f>
        <v>273</v>
      </c>
      <c r="D100" s="27">
        <f>IF(OR(A100="",B100=""),0,(IF(_xlfn.DAYS(MIN($E$4,B100),MAX($D$4,A100))+1&lt;0,0,(_xlfn.DAYS(MIN($E$4,B100),MAX($D$4,A100))+1))))</f>
        <v>92</v>
      </c>
      <c r="E100" s="28">
        <v>0</v>
      </c>
      <c r="F100" s="7">
        <f>(E100*$F$96*C100/H1)+(E100*$F$97*D100/H1)</f>
        <v>0</v>
      </c>
      <c r="G100"/>
      <c r="H100"/>
      <c r="I100" s="81"/>
      <c r="J100" s="81"/>
      <c r="K100" s="81"/>
      <c r="L100" s="81"/>
    </row>
    <row r="101" spans="1:12" x14ac:dyDescent="0.3">
      <c r="A101" s="25"/>
      <c r="B101" s="26"/>
      <c r="C101" s="27">
        <f t="shared" ref="C101:C103" si="11">IF(OR(A101="",B101=""),0,(IF((_xlfn.DAYS(MIN($E$3,B101),MAX($D$3,A101))+1)&lt;0,0,(_xlfn.DAYS(MIN($E$3,B101),MAX($D$3,A101))+1))))</f>
        <v>0</v>
      </c>
      <c r="D101" s="27">
        <f t="shared" ref="D101:D103" si="12">IF(OR(A101="",B101=""),0,(IF(_xlfn.DAYS(MIN($E$4,B101),MAX($D$4,A101))+1&lt;0,0,(_xlfn.DAYS(MIN($E$4,B101),MAX($D$4,A101))+1))))</f>
        <v>0</v>
      </c>
      <c r="E101" s="28">
        <v>0</v>
      </c>
      <c r="F101" s="7">
        <f>(E101*$F$96*C101/H1)+(E101*$F$97*D101/H1)</f>
        <v>0</v>
      </c>
      <c r="G101"/>
      <c r="H101"/>
      <c r="I101" s="81"/>
      <c r="J101" s="81"/>
      <c r="K101" s="81"/>
      <c r="L101" s="81"/>
    </row>
    <row r="102" spans="1:12" x14ac:dyDescent="0.3">
      <c r="A102" s="25"/>
      <c r="B102" s="26"/>
      <c r="C102" s="27">
        <f t="shared" si="11"/>
        <v>0</v>
      </c>
      <c r="D102" s="27">
        <f t="shared" si="12"/>
        <v>0</v>
      </c>
      <c r="E102" s="28">
        <v>0</v>
      </c>
      <c r="F102" s="7">
        <f>(E102*$F$96*C102/H1)+(E102*$F$97*D102/H1)</f>
        <v>0</v>
      </c>
      <c r="G102"/>
      <c r="H102"/>
      <c r="I102" s="81"/>
      <c r="J102" s="81"/>
      <c r="K102" s="81"/>
      <c r="L102" s="81"/>
    </row>
    <row r="103" spans="1:12" x14ac:dyDescent="0.3">
      <c r="A103" s="25"/>
      <c r="B103" s="26"/>
      <c r="C103" s="27">
        <f t="shared" si="11"/>
        <v>0</v>
      </c>
      <c r="D103" s="27">
        <f t="shared" si="12"/>
        <v>0</v>
      </c>
      <c r="E103" s="28">
        <v>0</v>
      </c>
      <c r="F103" s="7">
        <f>(E103*$F$96*C103/H1)+(E103*$F$97*D103/H1)</f>
        <v>0</v>
      </c>
      <c r="G103"/>
      <c r="H103"/>
      <c r="I103" s="81"/>
      <c r="J103" s="81"/>
      <c r="K103" s="81"/>
      <c r="L103" s="81"/>
    </row>
    <row r="104" spans="1:12" x14ac:dyDescent="0.3">
      <c r="A104" s="14"/>
      <c r="B104"/>
      <c r="C104"/>
      <c r="D104"/>
      <c r="E104"/>
      <c r="F104" s="24" t="s">
        <v>9</v>
      </c>
      <c r="G104" s="24" t="s">
        <v>59</v>
      </c>
      <c r="H104" s="24" t="s">
        <v>11</v>
      </c>
      <c r="I104" s="81"/>
      <c r="J104" s="81"/>
      <c r="K104" s="81"/>
      <c r="L104" s="81"/>
    </row>
    <row r="105" spans="1:12" x14ac:dyDescent="0.3">
      <c r="A105" s="14"/>
      <c r="B105"/>
      <c r="C105"/>
      <c r="D105"/>
      <c r="E105"/>
      <c r="F105" s="7">
        <f>ROUND(SUM(F100:F104),2)</f>
        <v>0</v>
      </c>
      <c r="G105" s="28"/>
      <c r="H105" s="29">
        <f>F105-G105</f>
        <v>0</v>
      </c>
      <c r="I105" s="81"/>
      <c r="J105" s="81"/>
      <c r="K105" s="81"/>
      <c r="L105" s="81"/>
    </row>
    <row r="106" spans="1:12" x14ac:dyDescent="0.3">
      <c r="A106" s="14"/>
      <c r="B106"/>
      <c r="C106"/>
      <c r="D106"/>
      <c r="E106"/>
      <c r="F106"/>
      <c r="G106"/>
      <c r="H106"/>
      <c r="I106" s="81"/>
      <c r="J106" s="81"/>
      <c r="K106" s="81"/>
      <c r="L106" s="81"/>
    </row>
    <row r="107" spans="1:12" x14ac:dyDescent="0.3">
      <c r="A107" s="14"/>
      <c r="B107"/>
      <c r="C107"/>
      <c r="D107"/>
      <c r="E107"/>
      <c r="F107"/>
      <c r="G107"/>
      <c r="H107"/>
      <c r="I107" s="81"/>
      <c r="J107" s="81"/>
      <c r="K107" s="81"/>
      <c r="L107" s="81"/>
    </row>
    <row r="108" spans="1:12" ht="18" x14ac:dyDescent="0.35">
      <c r="A108" s="16" t="s">
        <v>60</v>
      </c>
      <c r="B108" s="17"/>
      <c r="C108" s="18"/>
      <c r="D108" s="19"/>
      <c r="E108" s="20"/>
      <c r="F108" s="17"/>
      <c r="G108" s="17"/>
      <c r="H108" s="17"/>
      <c r="I108" s="82"/>
      <c r="J108" s="82"/>
      <c r="K108" s="82"/>
      <c r="L108" s="82"/>
    </row>
    <row r="109" spans="1:12" s="9" customFormat="1" x14ac:dyDescent="0.3">
      <c r="A109" s="31" t="s">
        <v>61</v>
      </c>
      <c r="B109" s="3"/>
      <c r="C109" s="49" t="s">
        <v>1</v>
      </c>
      <c r="D109" s="49">
        <v>44197</v>
      </c>
      <c r="E109" s="50">
        <v>44469</v>
      </c>
      <c r="F109" s="3">
        <v>11.5</v>
      </c>
      <c r="G109" s="3"/>
      <c r="H109" s="3"/>
      <c r="I109" s="80"/>
      <c r="J109" s="80"/>
      <c r="K109" s="80"/>
      <c r="L109" s="80"/>
    </row>
    <row r="110" spans="1:12" s="9" customFormat="1" x14ac:dyDescent="0.3">
      <c r="A110" s="31"/>
      <c r="B110" s="3"/>
      <c r="C110" s="49"/>
      <c r="D110" s="49">
        <v>44470</v>
      </c>
      <c r="E110" s="50">
        <v>44561</v>
      </c>
      <c r="F110" s="3">
        <v>11.7</v>
      </c>
      <c r="G110" s="3"/>
      <c r="H110" s="3"/>
      <c r="I110" s="80"/>
      <c r="J110" s="80"/>
      <c r="K110" s="80"/>
      <c r="L110" s="80"/>
    </row>
    <row r="111" spans="1:12" x14ac:dyDescent="0.3">
      <c r="A111" s="62"/>
      <c r="B111" s="63"/>
      <c r="C111"/>
      <c r="D111"/>
      <c r="E111"/>
      <c r="F111"/>
      <c r="G111"/>
      <c r="H111"/>
      <c r="I111" s="81"/>
      <c r="J111" s="81"/>
      <c r="K111" s="81"/>
      <c r="L111" s="81"/>
    </row>
    <row r="112" spans="1:12" x14ac:dyDescent="0.3">
      <c r="A112" s="23" t="s">
        <v>62</v>
      </c>
      <c r="B112" s="24"/>
      <c r="C112" s="24"/>
      <c r="D112" s="43" t="s">
        <v>63</v>
      </c>
      <c r="E112" s="43" t="s">
        <v>64</v>
      </c>
      <c r="F112" s="24"/>
      <c r="G112"/>
      <c r="H112"/>
      <c r="I112" s="81"/>
      <c r="J112" s="81"/>
      <c r="K112" s="81"/>
      <c r="L112" s="81"/>
    </row>
    <row r="113" spans="1:12" x14ac:dyDescent="0.3">
      <c r="A113" s="23"/>
      <c r="B113" s="24"/>
      <c r="C113" s="24"/>
      <c r="D113" s="45">
        <f>(E29*F109*C29/H1)+(E30*F109*C30/H1)+(E31*F109*C31/H1)+(E32*F109*C32/H1)+(E33*F109*C33/H1)+(E43*F109*C43/H1)+(E44*F109*C44/H1)+(E45*F109*C45/H1)+(E46*F109*C46/H1)+(E47*F109*C47/H1)</f>
        <v>0</v>
      </c>
      <c r="E113" s="69">
        <f>(E29*F110*D29/H1)+(E30*F110*D30/H1)+(E31*F110*D31/H1)+(E32*F110*D32/H1)+(E33*F110*D33/H1)+(E43*F110*D43/H1)+(E44*F110*D44/H1)+(E45*F110*D45/H1)+(E46*F110*D46/H1)+(E47*F110*D47/H1)</f>
        <v>0</v>
      </c>
      <c r="F113" s="24"/>
      <c r="G113"/>
      <c r="H113"/>
      <c r="I113" s="81"/>
      <c r="J113" s="81"/>
      <c r="K113" s="81"/>
      <c r="L113" s="81"/>
    </row>
    <row r="114" spans="1:12" x14ac:dyDescent="0.3">
      <c r="A114" s="23"/>
      <c r="B114" s="24"/>
      <c r="C114" s="24"/>
      <c r="D114" s="24"/>
      <c r="E114" s="24"/>
      <c r="F114" s="24"/>
      <c r="G114"/>
      <c r="H114"/>
      <c r="I114" s="81"/>
      <c r="J114" s="81"/>
      <c r="K114" s="81"/>
      <c r="L114" s="81"/>
    </row>
    <row r="115" spans="1:12" x14ac:dyDescent="0.3">
      <c r="A115" s="14"/>
      <c r="B115"/>
      <c r="C115"/>
      <c r="D115"/>
      <c r="E115"/>
      <c r="F115" s="24" t="s">
        <v>9</v>
      </c>
      <c r="G115" s="24" t="s">
        <v>65</v>
      </c>
      <c r="H115" s="24" t="s">
        <v>11</v>
      </c>
      <c r="I115" s="81"/>
      <c r="J115" s="81"/>
      <c r="K115" s="81"/>
      <c r="L115" s="81"/>
    </row>
    <row r="116" spans="1:12" x14ac:dyDescent="0.3">
      <c r="A116" s="14"/>
      <c r="B116"/>
      <c r="C116"/>
      <c r="D116"/>
      <c r="E116"/>
      <c r="F116" s="7">
        <f>ROUND((D113+E113),2)</f>
        <v>0</v>
      </c>
      <c r="G116" s="28"/>
      <c r="H116" s="29">
        <f>F116-G116</f>
        <v>0</v>
      </c>
      <c r="I116" s="81"/>
      <c r="J116" s="81"/>
      <c r="K116" s="81"/>
      <c r="L116" s="81"/>
    </row>
    <row r="117" spans="1:12" x14ac:dyDescent="0.3">
      <c r="A117" s="14"/>
      <c r="B117"/>
      <c r="C117"/>
      <c r="D117"/>
      <c r="E117"/>
      <c r="F117"/>
      <c r="G117"/>
      <c r="H117"/>
      <c r="I117" s="81"/>
      <c r="J117" s="81"/>
      <c r="K117" s="81"/>
      <c r="L117" s="81"/>
    </row>
    <row r="118" spans="1:12" s="9" customFormat="1" x14ac:dyDescent="0.3">
      <c r="A118" s="31" t="s">
        <v>66</v>
      </c>
      <c r="B118" s="3"/>
      <c r="C118" s="49" t="s">
        <v>1</v>
      </c>
      <c r="D118" s="49">
        <v>44197</v>
      </c>
      <c r="E118" s="50">
        <v>44469</v>
      </c>
      <c r="F118" s="77">
        <v>3.05</v>
      </c>
      <c r="G118" s="70">
        <f>_xlfn.DAYS(E118,D118)+1</f>
        <v>273</v>
      </c>
      <c r="H118" s="3"/>
      <c r="I118" s="80"/>
      <c r="J118" s="80"/>
      <c r="K118" s="80"/>
      <c r="L118" s="80"/>
    </row>
    <row r="119" spans="1:12" s="9" customFormat="1" x14ac:dyDescent="0.3">
      <c r="A119" s="31"/>
      <c r="B119" s="3"/>
      <c r="C119" s="49"/>
      <c r="D119" s="49">
        <v>44470</v>
      </c>
      <c r="E119" s="50">
        <v>44561</v>
      </c>
      <c r="F119" s="77">
        <v>3.1</v>
      </c>
      <c r="G119" s="70">
        <f>_xlfn.DAYS(E119,D119)+1</f>
        <v>92</v>
      </c>
      <c r="H119" s="3"/>
      <c r="I119" s="80"/>
      <c r="J119" s="80"/>
      <c r="K119" s="80"/>
      <c r="L119" s="80"/>
    </row>
    <row r="120" spans="1:12" x14ac:dyDescent="0.3">
      <c r="A120" s="14"/>
      <c r="B120"/>
      <c r="C120"/>
      <c r="D120"/>
      <c r="E120"/>
      <c r="F120"/>
      <c r="G120"/>
      <c r="H120"/>
      <c r="I120" s="81"/>
      <c r="J120" s="81"/>
      <c r="K120" s="81"/>
      <c r="L120" s="81"/>
    </row>
    <row r="121" spans="1:12" x14ac:dyDescent="0.3">
      <c r="A121" s="87" t="s">
        <v>67</v>
      </c>
      <c r="B121" s="88"/>
      <c r="C121" s="88"/>
      <c r="D121" s="88"/>
      <c r="E121" s="88"/>
      <c r="F121" s="61">
        <v>0</v>
      </c>
      <c r="G121"/>
      <c r="H121"/>
      <c r="I121" s="81"/>
      <c r="J121" s="81"/>
      <c r="K121" s="81"/>
      <c r="L121" s="81"/>
    </row>
    <row r="122" spans="1:12" x14ac:dyDescent="0.3">
      <c r="A122" s="14"/>
      <c r="B122"/>
      <c r="C122"/>
      <c r="D122"/>
      <c r="E122"/>
      <c r="F122"/>
      <c r="G122"/>
      <c r="H122"/>
      <c r="I122" s="81"/>
      <c r="J122" s="81"/>
      <c r="K122" s="81"/>
      <c r="L122" s="81"/>
    </row>
    <row r="123" spans="1:12" x14ac:dyDescent="0.3">
      <c r="A123" s="14"/>
      <c r="B123"/>
      <c r="C123"/>
      <c r="D123"/>
      <c r="E123"/>
      <c r="F123" s="24" t="s">
        <v>9</v>
      </c>
      <c r="G123" s="24" t="s">
        <v>68</v>
      </c>
      <c r="H123" s="24" t="s">
        <v>11</v>
      </c>
      <c r="I123" s="81"/>
      <c r="J123" s="81"/>
      <c r="K123" s="81"/>
      <c r="L123" s="81"/>
    </row>
    <row r="124" spans="1:12" x14ac:dyDescent="0.3">
      <c r="A124" s="14"/>
      <c r="B124"/>
      <c r="C124"/>
      <c r="D124"/>
      <c r="E124"/>
      <c r="F124" s="7">
        <f>ROUND((F121*F118*G118/H1)+(F121*F119*G119/H1),2)</f>
        <v>0</v>
      </c>
      <c r="G124" s="28"/>
      <c r="H124" s="29">
        <f>F124-G124</f>
        <v>0</v>
      </c>
      <c r="I124" s="81"/>
      <c r="J124" s="81"/>
      <c r="K124" s="81"/>
      <c r="L124" s="81"/>
    </row>
    <row r="125" spans="1:12" x14ac:dyDescent="0.3">
      <c r="A125" s="14"/>
      <c r="B125"/>
      <c r="C125"/>
      <c r="D125"/>
      <c r="E125"/>
      <c r="F125"/>
      <c r="G125"/>
      <c r="H125"/>
      <c r="I125" s="81"/>
      <c r="J125" s="81"/>
      <c r="K125" s="81"/>
      <c r="L125" s="81"/>
    </row>
    <row r="126" spans="1:12" ht="18" x14ac:dyDescent="0.35">
      <c r="A126" s="16" t="s">
        <v>69</v>
      </c>
      <c r="B126" s="17"/>
      <c r="C126" s="18"/>
      <c r="D126" s="19"/>
      <c r="E126" s="20"/>
      <c r="F126" s="17"/>
      <c r="G126" s="17"/>
      <c r="H126" s="17"/>
      <c r="I126" s="82"/>
      <c r="J126" s="82"/>
      <c r="K126" s="82"/>
      <c r="L126" s="82"/>
    </row>
    <row r="127" spans="1:12" x14ac:dyDescent="0.3">
      <c r="A127" s="87" t="s">
        <v>96</v>
      </c>
      <c r="B127" s="88"/>
      <c r="C127" s="88"/>
      <c r="D127" s="88"/>
      <c r="E127" s="88"/>
      <c r="F127" s="58">
        <v>0</v>
      </c>
      <c r="G127"/>
      <c r="H127"/>
      <c r="I127" s="81"/>
      <c r="J127" s="81"/>
      <c r="K127" s="81"/>
      <c r="L127" s="81"/>
    </row>
    <row r="128" spans="1:12" x14ac:dyDescent="0.3">
      <c r="A128" s="35"/>
      <c r="B128" s="36"/>
      <c r="C128" s="36"/>
      <c r="D128" s="36"/>
      <c r="E128" s="36"/>
      <c r="F128"/>
      <c r="G128"/>
      <c r="H128"/>
      <c r="I128" s="81"/>
      <c r="J128" s="81"/>
      <c r="K128" s="81"/>
      <c r="L128" s="81"/>
    </row>
    <row r="129" spans="1:12" x14ac:dyDescent="0.3">
      <c r="A129" s="14"/>
      <c r="B129"/>
      <c r="C129"/>
      <c r="D129"/>
      <c r="E129"/>
      <c r="F129"/>
      <c r="G129"/>
      <c r="H129"/>
      <c r="I129" s="81"/>
      <c r="J129" s="81"/>
      <c r="K129" s="81"/>
      <c r="L129" s="81"/>
    </row>
    <row r="130" spans="1:12" ht="18" x14ac:dyDescent="0.35">
      <c r="A130" s="16" t="s">
        <v>70</v>
      </c>
      <c r="B130" s="17"/>
      <c r="C130" s="18"/>
      <c r="D130" s="18"/>
      <c r="E130" s="17"/>
      <c r="F130" s="17"/>
      <c r="G130" s="17"/>
      <c r="H130" s="17"/>
      <c r="I130" s="82"/>
      <c r="J130" s="82"/>
      <c r="K130" s="82"/>
      <c r="L130" s="82"/>
    </row>
    <row r="131" spans="1:12" x14ac:dyDescent="0.3">
      <c r="A131" s="14"/>
      <c r="B131"/>
      <c r="C131"/>
      <c r="D131" s="63" t="s">
        <v>20</v>
      </c>
      <c r="E131" s="63" t="s">
        <v>71</v>
      </c>
      <c r="F131" s="63" t="s">
        <v>11</v>
      </c>
      <c r="G131"/>
      <c r="H131"/>
      <c r="I131" s="81"/>
      <c r="J131" s="81"/>
      <c r="K131" s="81"/>
      <c r="L131" s="81"/>
    </row>
    <row r="132" spans="1:12" x14ac:dyDescent="0.3">
      <c r="A132" s="87" t="s">
        <v>72</v>
      </c>
      <c r="B132" s="88"/>
      <c r="C132"/>
      <c r="D132" s="7">
        <f>F12</f>
        <v>0</v>
      </c>
      <c r="E132" s="7">
        <f>G12</f>
        <v>0</v>
      </c>
      <c r="F132" s="7">
        <f>H12</f>
        <v>0</v>
      </c>
      <c r="G132"/>
      <c r="H132"/>
      <c r="I132" s="81"/>
      <c r="J132" s="81"/>
      <c r="K132" s="81"/>
      <c r="L132" s="81"/>
    </row>
    <row r="133" spans="1:12" x14ac:dyDescent="0.3">
      <c r="A133" s="87" t="s">
        <v>73</v>
      </c>
      <c r="B133" s="88"/>
      <c r="C133"/>
      <c r="D133" s="7">
        <f>F36</f>
        <v>0</v>
      </c>
      <c r="E133" s="7">
        <f>G36</f>
        <v>0</v>
      </c>
      <c r="F133" s="7">
        <f>H36</f>
        <v>0</v>
      </c>
      <c r="G133"/>
      <c r="H133"/>
      <c r="I133" s="81"/>
      <c r="J133" s="81"/>
      <c r="K133" s="81"/>
      <c r="L133" s="81"/>
    </row>
    <row r="134" spans="1:12" x14ac:dyDescent="0.3">
      <c r="A134" s="87" t="s">
        <v>74</v>
      </c>
      <c r="B134" s="88"/>
      <c r="C134"/>
      <c r="D134" s="7">
        <f>F50</f>
        <v>0</v>
      </c>
      <c r="E134" s="7">
        <f>G50</f>
        <v>0</v>
      </c>
      <c r="F134" s="7">
        <f>H50</f>
        <v>0</v>
      </c>
      <c r="G134"/>
      <c r="H134"/>
      <c r="I134" s="81"/>
      <c r="J134" s="81"/>
      <c r="K134" s="81"/>
      <c r="L134" s="81"/>
    </row>
    <row r="135" spans="1:12" x14ac:dyDescent="0.3">
      <c r="A135" s="87" t="s">
        <v>75</v>
      </c>
      <c r="B135" s="88"/>
      <c r="C135"/>
      <c r="D135" s="7">
        <f>G67</f>
        <v>0</v>
      </c>
      <c r="E135" s="7">
        <f>I67</f>
        <v>0</v>
      </c>
      <c r="F135" s="7">
        <f>J67</f>
        <v>0</v>
      </c>
      <c r="G135"/>
      <c r="H135"/>
      <c r="I135" s="81"/>
      <c r="J135" s="81"/>
      <c r="K135" s="81"/>
      <c r="L135" s="81"/>
    </row>
    <row r="136" spans="1:12" x14ac:dyDescent="0.3">
      <c r="A136" s="87" t="s">
        <v>52</v>
      </c>
      <c r="B136" s="88"/>
      <c r="C136"/>
      <c r="D136" s="7">
        <f>F85</f>
        <v>0</v>
      </c>
      <c r="E136" s="7">
        <f>G85</f>
        <v>0</v>
      </c>
      <c r="F136" s="7">
        <f>H85</f>
        <v>0</v>
      </c>
      <c r="G136"/>
      <c r="H136"/>
      <c r="I136" s="81"/>
      <c r="J136" s="81"/>
      <c r="K136" s="81"/>
      <c r="L136" s="81"/>
    </row>
    <row r="137" spans="1:12" x14ac:dyDescent="0.3">
      <c r="A137" s="87" t="s">
        <v>55</v>
      </c>
      <c r="B137" s="88"/>
      <c r="C137"/>
      <c r="D137" s="7">
        <f>F94</f>
        <v>0</v>
      </c>
      <c r="E137" s="64"/>
      <c r="F137" s="7">
        <f>H94</f>
        <v>0</v>
      </c>
      <c r="G137"/>
      <c r="H137"/>
      <c r="I137" s="81"/>
      <c r="J137" s="81"/>
      <c r="K137" s="81"/>
      <c r="L137" s="81"/>
    </row>
    <row r="138" spans="1:12" x14ac:dyDescent="0.3">
      <c r="A138" s="87" t="s">
        <v>76</v>
      </c>
      <c r="B138" s="88"/>
      <c r="C138"/>
      <c r="D138" s="7">
        <f>F105</f>
        <v>0</v>
      </c>
      <c r="E138" s="7">
        <f>G105</f>
        <v>0</v>
      </c>
      <c r="F138" s="7">
        <f>H105</f>
        <v>0</v>
      </c>
      <c r="G138"/>
      <c r="H138"/>
      <c r="I138" s="81"/>
      <c r="J138" s="81"/>
      <c r="K138" s="81"/>
      <c r="L138" s="81"/>
    </row>
    <row r="139" spans="1:12" x14ac:dyDescent="0.3">
      <c r="A139" s="87" t="s">
        <v>77</v>
      </c>
      <c r="B139" s="88"/>
      <c r="C139"/>
      <c r="D139" s="7">
        <f>F116</f>
        <v>0</v>
      </c>
      <c r="E139" s="7">
        <f>G116</f>
        <v>0</v>
      </c>
      <c r="F139" s="7">
        <f>H116</f>
        <v>0</v>
      </c>
      <c r="G139"/>
      <c r="H139"/>
      <c r="I139" s="81"/>
      <c r="J139" s="81"/>
      <c r="K139" s="81"/>
      <c r="L139" s="81"/>
    </row>
    <row r="140" spans="1:12" x14ac:dyDescent="0.3">
      <c r="A140" s="87" t="s">
        <v>78</v>
      </c>
      <c r="B140" s="88"/>
      <c r="C140"/>
      <c r="D140" s="7">
        <f>F124</f>
        <v>0</v>
      </c>
      <c r="E140" s="7">
        <f t="shared" ref="E140:F140" si="13">G124</f>
        <v>0</v>
      </c>
      <c r="F140" s="7">
        <f t="shared" si="13"/>
        <v>0</v>
      </c>
      <c r="G140"/>
      <c r="H140"/>
      <c r="I140" s="81"/>
      <c r="J140" s="81"/>
      <c r="K140" s="81"/>
      <c r="L140" s="81"/>
    </row>
    <row r="141" spans="1:12" x14ac:dyDescent="0.3">
      <c r="A141" s="35" t="s">
        <v>79</v>
      </c>
      <c r="B141" s="36"/>
      <c r="C141"/>
      <c r="D141" s="7">
        <f>F127</f>
        <v>0</v>
      </c>
      <c r="E141" s="7"/>
      <c r="F141" s="7"/>
      <c r="G141"/>
      <c r="H141"/>
      <c r="I141" s="81"/>
      <c r="J141" s="81"/>
      <c r="K141" s="81"/>
      <c r="L141" s="81"/>
    </row>
    <row r="142" spans="1:12" x14ac:dyDescent="0.3">
      <c r="A142" s="14"/>
      <c r="B142"/>
      <c r="C142" s="65" t="s">
        <v>80</v>
      </c>
      <c r="D142" s="66">
        <f>SUM(D132:D141)</f>
        <v>0</v>
      </c>
      <c r="E142" s="66">
        <f>SUM(E132:E140)</f>
        <v>0</v>
      </c>
      <c r="F142" s="66">
        <f>SUM(F132:F140)</f>
        <v>0</v>
      </c>
      <c r="G142"/>
      <c r="H142"/>
      <c r="I142" s="81"/>
      <c r="J142" s="81"/>
      <c r="K142" s="81"/>
      <c r="L142" s="81"/>
    </row>
    <row r="143" spans="1:12" x14ac:dyDescent="0.3">
      <c r="A143" s="14"/>
      <c r="B143"/>
      <c r="C143" s="1"/>
      <c r="D143" s="1"/>
      <c r="E143" s="56"/>
      <c r="F143" s="56"/>
      <c r="G143"/>
      <c r="H143"/>
      <c r="I143" s="81"/>
      <c r="J143" s="81"/>
      <c r="K143" s="81"/>
      <c r="L143" s="81"/>
    </row>
    <row r="144" spans="1:12" x14ac:dyDescent="0.3">
      <c r="A144" s="14"/>
      <c r="B144"/>
      <c r="C144" s="63"/>
      <c r="D144" s="63" t="s">
        <v>81</v>
      </c>
      <c r="E144" s="63" t="s">
        <v>82</v>
      </c>
      <c r="F144" s="63" t="s">
        <v>11</v>
      </c>
      <c r="G144"/>
      <c r="H144"/>
      <c r="I144" s="81"/>
      <c r="J144" s="81"/>
      <c r="K144" s="81"/>
      <c r="L144" s="81"/>
    </row>
    <row r="145" spans="1:12" x14ac:dyDescent="0.3">
      <c r="A145" s="87" t="s">
        <v>83</v>
      </c>
      <c r="B145" s="88"/>
      <c r="C145" s="7"/>
      <c r="D145" s="7" t="e">
        <f>F74</f>
        <v>#DIV/0!</v>
      </c>
      <c r="E145" s="7">
        <f t="shared" ref="E145:F145" si="14">G74</f>
        <v>0</v>
      </c>
      <c r="F145" s="65" t="e">
        <f t="shared" si="14"/>
        <v>#DIV/0!</v>
      </c>
      <c r="G145"/>
      <c r="H145"/>
      <c r="I145" s="81"/>
      <c r="J145" s="81"/>
      <c r="K145" s="81"/>
      <c r="L145" s="81"/>
    </row>
    <row r="146" spans="1:12" x14ac:dyDescent="0.3">
      <c r="A146" s="14"/>
      <c r="B146"/>
      <c r="C146"/>
      <c r="D146"/>
      <c r="E146"/>
      <c r="F146"/>
      <c r="G146"/>
      <c r="H146"/>
      <c r="I146" s="81"/>
      <c r="J146" s="81"/>
      <c r="K146" s="81"/>
      <c r="L146" s="81"/>
    </row>
    <row r="147" spans="1:12" ht="15" thickBot="1" x14ac:dyDescent="0.35">
      <c r="A147" s="67"/>
      <c r="B147" s="68"/>
      <c r="C147" s="68"/>
      <c r="D147" s="68"/>
      <c r="E147" s="68"/>
      <c r="F147" s="68"/>
      <c r="G147" s="68"/>
      <c r="H147" s="68"/>
      <c r="I147" s="68"/>
      <c r="J147" s="68"/>
      <c r="K147" s="68"/>
      <c r="L147" s="68"/>
    </row>
  </sheetData>
  <sheetProtection algorithmName="SHA-512" hashValue="lH8wtduqpEZ2x8N+kFEUGnPAejBRtXgFqhbdeg8261j7DVJ3tteoOGhm678XMlugdWcxJcWhVntltiqavYdBTw==" saltValue="0FeO0okWjMHTcTXuLc3SEA==" spinCount="100000" sheet="1" objects="1" scenarios="1" selectLockedCells="1"/>
  <mergeCells count="29">
    <mergeCell ref="A145:B145"/>
    <mergeCell ref="A132:B132"/>
    <mergeCell ref="A133:B133"/>
    <mergeCell ref="A134:B134"/>
    <mergeCell ref="A136:B136"/>
    <mergeCell ref="A137:B137"/>
    <mergeCell ref="A135:B135"/>
    <mergeCell ref="A140:B140"/>
    <mergeCell ref="A72:C72"/>
    <mergeCell ref="A78:B78"/>
    <mergeCell ref="A121:E121"/>
    <mergeCell ref="A138:B138"/>
    <mergeCell ref="A139:B139"/>
    <mergeCell ref="A91:E91"/>
    <mergeCell ref="A127:E127"/>
    <mergeCell ref="A5:B5"/>
    <mergeCell ref="A27:B27"/>
    <mergeCell ref="A1:G1"/>
    <mergeCell ref="A56:C56"/>
    <mergeCell ref="A41:B41"/>
    <mergeCell ref="A55:C55"/>
    <mergeCell ref="A62:C62"/>
    <mergeCell ref="A65:B65"/>
    <mergeCell ref="A71:C71"/>
    <mergeCell ref="A57:C57"/>
    <mergeCell ref="A58:C58"/>
    <mergeCell ref="A59:C59"/>
    <mergeCell ref="A60:C60"/>
    <mergeCell ref="A61:C61"/>
  </mergeCells>
  <pageMargins left="0.7" right="0.7" top="0.75" bottom="0.75" header="0.3" footer="0.3"/>
  <pageSetup paperSize="9" scale="93" orientation="landscape" r:id="rId1"/>
  <rowBreaks count="4" manualBreakCount="4">
    <brk id="22" max="16383" man="1"/>
    <brk id="68" max="16383" man="1"/>
    <brk id="110" max="16383" man="1"/>
    <brk id="1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9" customFormat="1" x14ac:dyDescent="0.3">
      <c r="A1" s="3" t="s">
        <v>13</v>
      </c>
      <c r="B1" s="3"/>
      <c r="C1" s="4">
        <v>44562</v>
      </c>
      <c r="D1" s="3"/>
      <c r="E1" s="3"/>
      <c r="F1" s="3"/>
      <c r="G1" s="3"/>
      <c r="H1" s="3"/>
    </row>
    <row r="2" spans="1:8" s="8" customFormat="1" x14ac:dyDescent="0.3">
      <c r="A2" s="2" t="s">
        <v>84</v>
      </c>
      <c r="B2" s="2" t="s">
        <v>85</v>
      </c>
      <c r="C2" s="2" t="s">
        <v>86</v>
      </c>
      <c r="D2" s="2" t="s">
        <v>87</v>
      </c>
      <c r="E2"/>
      <c r="F2"/>
      <c r="G2"/>
      <c r="H2"/>
    </row>
    <row r="3" spans="1:8" s="8" customFormat="1" x14ac:dyDescent="0.3">
      <c r="A3" s="5">
        <v>25903</v>
      </c>
      <c r="B3" s="1">
        <f>ROUND(IF(A3="",0,DAYS360(A3,C$1)/360),2)</f>
        <v>51.08</v>
      </c>
      <c r="C3" s="6">
        <v>0.5</v>
      </c>
      <c r="D3" s="1">
        <f>B3*C3</f>
        <v>25.54</v>
      </c>
      <c r="E3"/>
      <c r="F3"/>
      <c r="G3"/>
      <c r="H3"/>
    </row>
    <row r="4" spans="1:8" s="8" customFormat="1" x14ac:dyDescent="0.3">
      <c r="A4" s="5"/>
      <c r="B4" s="1">
        <f t="shared" ref="B4:B35" si="0">ROUND(IF(A4="",0,DAYS360(A4,C$1)/360),2)</f>
        <v>0</v>
      </c>
      <c r="C4" s="6"/>
      <c r="D4" s="1">
        <f t="shared" ref="D4:D34" si="1">B4*C4</f>
        <v>0</v>
      </c>
      <c r="E4"/>
      <c r="F4"/>
      <c r="G4"/>
      <c r="H4"/>
    </row>
    <row r="5" spans="1:8" s="8" customFormat="1" x14ac:dyDescent="0.3">
      <c r="A5" s="5"/>
      <c r="B5" s="1">
        <f t="shared" si="0"/>
        <v>0</v>
      </c>
      <c r="C5" s="6"/>
      <c r="D5" s="1">
        <f t="shared" si="1"/>
        <v>0</v>
      </c>
      <c r="E5"/>
      <c r="F5"/>
      <c r="G5"/>
      <c r="H5"/>
    </row>
    <row r="6" spans="1:8" s="8" customFormat="1" x14ac:dyDescent="0.3">
      <c r="A6" s="5"/>
      <c r="B6" s="1">
        <f t="shared" si="0"/>
        <v>0</v>
      </c>
      <c r="C6" s="6"/>
      <c r="D6" s="1">
        <f t="shared" si="1"/>
        <v>0</v>
      </c>
      <c r="E6"/>
      <c r="F6" s="7"/>
      <c r="G6"/>
      <c r="H6"/>
    </row>
    <row r="7" spans="1:8" s="8" customFormat="1" x14ac:dyDescent="0.3">
      <c r="A7" s="5"/>
      <c r="B7" s="1">
        <f t="shared" si="0"/>
        <v>0</v>
      </c>
      <c r="C7" s="6"/>
      <c r="D7" s="1">
        <f t="shared" si="1"/>
        <v>0</v>
      </c>
      <c r="E7"/>
      <c r="F7" s="7"/>
      <c r="G7"/>
      <c r="H7"/>
    </row>
    <row r="8" spans="1:8" s="8" customFormat="1" x14ac:dyDescent="0.3">
      <c r="A8" s="5"/>
      <c r="B8" s="1">
        <f t="shared" si="0"/>
        <v>0</v>
      </c>
      <c r="C8" s="6"/>
      <c r="D8" s="1">
        <f t="shared" si="1"/>
        <v>0</v>
      </c>
      <c r="E8"/>
      <c r="F8"/>
      <c r="G8"/>
      <c r="H8"/>
    </row>
    <row r="9" spans="1:8" s="8" customFormat="1" x14ac:dyDescent="0.3">
      <c r="A9" s="5"/>
      <c r="B9" s="1">
        <f t="shared" si="0"/>
        <v>0</v>
      </c>
      <c r="C9" s="6"/>
      <c r="D9" s="1">
        <f t="shared" si="1"/>
        <v>0</v>
      </c>
      <c r="E9"/>
      <c r="F9"/>
      <c r="G9"/>
      <c r="H9"/>
    </row>
    <row r="10" spans="1:8" s="8" customFormat="1" x14ac:dyDescent="0.3">
      <c r="A10" s="5"/>
      <c r="B10" s="1">
        <f t="shared" si="0"/>
        <v>0</v>
      </c>
      <c r="C10" s="6"/>
      <c r="D10" s="1">
        <f t="shared" si="1"/>
        <v>0</v>
      </c>
      <c r="E10"/>
      <c r="F10" s="7"/>
      <c r="G10"/>
      <c r="H10"/>
    </row>
    <row r="11" spans="1:8" s="8" customFormat="1" x14ac:dyDescent="0.3">
      <c r="A11" s="5"/>
      <c r="B11" s="1">
        <f t="shared" si="0"/>
        <v>0</v>
      </c>
      <c r="C11" s="6"/>
      <c r="D11" s="1">
        <f t="shared" si="1"/>
        <v>0</v>
      </c>
      <c r="E11"/>
      <c r="F11"/>
      <c r="G11"/>
      <c r="H11"/>
    </row>
    <row r="12" spans="1:8" s="8" customFormat="1" x14ac:dyDescent="0.3">
      <c r="A12" s="5"/>
      <c r="B12" s="1">
        <f t="shared" si="0"/>
        <v>0</v>
      </c>
      <c r="C12" s="6"/>
      <c r="D12" s="1">
        <f t="shared" si="1"/>
        <v>0</v>
      </c>
      <c r="E12"/>
      <c r="F12"/>
      <c r="G12"/>
      <c r="H12"/>
    </row>
    <row r="13" spans="1:8" s="8" customFormat="1" x14ac:dyDescent="0.3">
      <c r="A13" s="5"/>
      <c r="B13" s="1">
        <f t="shared" si="0"/>
        <v>0</v>
      </c>
      <c r="C13" s="6"/>
      <c r="D13" s="1">
        <f t="shared" si="1"/>
        <v>0</v>
      </c>
      <c r="E13"/>
      <c r="F13"/>
      <c r="G13"/>
      <c r="H13"/>
    </row>
    <row r="14" spans="1:8" s="8" customFormat="1" x14ac:dyDescent="0.3">
      <c r="A14" s="5"/>
      <c r="B14" s="1">
        <f t="shared" si="0"/>
        <v>0</v>
      </c>
      <c r="C14" s="6"/>
      <c r="D14" s="1">
        <f t="shared" si="1"/>
        <v>0</v>
      </c>
      <c r="E14"/>
      <c r="F14"/>
      <c r="G14"/>
      <c r="H14"/>
    </row>
    <row r="15" spans="1:8" s="8" customFormat="1" x14ac:dyDescent="0.3">
      <c r="A15" s="5"/>
      <c r="B15" s="1">
        <f t="shared" si="0"/>
        <v>0</v>
      </c>
      <c r="C15" s="6"/>
      <c r="D15" s="1">
        <f t="shared" si="1"/>
        <v>0</v>
      </c>
      <c r="E15"/>
      <c r="F15"/>
      <c r="G15"/>
      <c r="H15"/>
    </row>
    <row r="16" spans="1:8" s="8" customFormat="1" x14ac:dyDescent="0.3">
      <c r="A16" s="5"/>
      <c r="B16" s="1">
        <f t="shared" si="0"/>
        <v>0</v>
      </c>
      <c r="C16" s="6"/>
      <c r="D16" s="1">
        <f t="shared" si="1"/>
        <v>0</v>
      </c>
      <c r="E16"/>
      <c r="F16"/>
      <c r="G16"/>
      <c r="H16"/>
    </row>
    <row r="17" spans="1:8" s="8" customFormat="1" x14ac:dyDescent="0.3">
      <c r="A17" s="5"/>
      <c r="B17" s="1">
        <f t="shared" si="0"/>
        <v>0</v>
      </c>
      <c r="C17" s="6"/>
      <c r="D17" s="1">
        <f t="shared" si="1"/>
        <v>0</v>
      </c>
      <c r="E17"/>
      <c r="F17"/>
      <c r="G17"/>
      <c r="H17"/>
    </row>
    <row r="18" spans="1:8" s="8" customFormat="1" x14ac:dyDescent="0.3">
      <c r="A18" s="5"/>
      <c r="B18" s="1">
        <f t="shared" si="0"/>
        <v>0</v>
      </c>
      <c r="C18" s="6"/>
      <c r="D18" s="1">
        <f t="shared" si="1"/>
        <v>0</v>
      </c>
      <c r="E18"/>
      <c r="F18"/>
      <c r="G18"/>
      <c r="H18"/>
    </row>
    <row r="19" spans="1:8" s="8" customFormat="1" x14ac:dyDescent="0.3">
      <c r="A19" s="5"/>
      <c r="B19" s="1">
        <f t="shared" si="0"/>
        <v>0</v>
      </c>
      <c r="C19" s="6"/>
      <c r="D19" s="1">
        <f t="shared" si="1"/>
        <v>0</v>
      </c>
      <c r="E19"/>
      <c r="F19"/>
      <c r="G19"/>
      <c r="H19"/>
    </row>
    <row r="20" spans="1:8" s="8" customFormat="1" x14ac:dyDescent="0.3">
      <c r="A20" s="5"/>
      <c r="B20" s="1">
        <f t="shared" si="0"/>
        <v>0</v>
      </c>
      <c r="C20" s="6"/>
      <c r="D20" s="1">
        <f t="shared" si="1"/>
        <v>0</v>
      </c>
      <c r="E20"/>
      <c r="F20"/>
      <c r="G20"/>
      <c r="H20"/>
    </row>
    <row r="21" spans="1:8" s="8" customFormat="1" x14ac:dyDescent="0.3">
      <c r="A21" s="5"/>
      <c r="B21" s="1">
        <f t="shared" si="0"/>
        <v>0</v>
      </c>
      <c r="C21" s="6"/>
      <c r="D21" s="1">
        <f t="shared" si="1"/>
        <v>0</v>
      </c>
      <c r="E21"/>
      <c r="F21" s="7"/>
      <c r="G21"/>
      <c r="H21"/>
    </row>
    <row r="22" spans="1:8" s="8" customFormat="1" x14ac:dyDescent="0.3">
      <c r="A22" s="5"/>
      <c r="B22" s="1">
        <f t="shared" si="0"/>
        <v>0</v>
      </c>
      <c r="C22" s="6"/>
      <c r="D22" s="1">
        <f t="shared" si="1"/>
        <v>0</v>
      </c>
      <c r="E22"/>
      <c r="F22" s="7"/>
      <c r="G22"/>
      <c r="H22"/>
    </row>
    <row r="23" spans="1:8" s="8" customFormat="1" x14ac:dyDescent="0.3">
      <c r="A23" s="5"/>
      <c r="B23" s="1">
        <f t="shared" si="0"/>
        <v>0</v>
      </c>
      <c r="C23" s="6"/>
      <c r="D23" s="1">
        <f t="shared" si="1"/>
        <v>0</v>
      </c>
      <c r="E23"/>
      <c r="F23"/>
      <c r="G23"/>
      <c r="H23"/>
    </row>
    <row r="24" spans="1:8" s="8" customFormat="1" x14ac:dyDescent="0.3">
      <c r="A24" s="5"/>
      <c r="B24" s="1">
        <f t="shared" si="0"/>
        <v>0</v>
      </c>
      <c r="C24" s="6"/>
      <c r="D24" s="1">
        <f t="shared" si="1"/>
        <v>0</v>
      </c>
      <c r="E24"/>
      <c r="F24"/>
      <c r="G24"/>
      <c r="H24"/>
    </row>
    <row r="25" spans="1:8" s="8" customFormat="1" x14ac:dyDescent="0.3">
      <c r="A25" s="5"/>
      <c r="B25" s="1">
        <f t="shared" si="0"/>
        <v>0</v>
      </c>
      <c r="C25" s="6"/>
      <c r="D25" s="1">
        <f t="shared" si="1"/>
        <v>0</v>
      </c>
      <c r="E25"/>
      <c r="F25" s="7"/>
      <c r="G25"/>
      <c r="H25"/>
    </row>
    <row r="26" spans="1:8" s="8" customFormat="1" x14ac:dyDescent="0.3">
      <c r="A26" s="5"/>
      <c r="B26" s="1">
        <f t="shared" si="0"/>
        <v>0</v>
      </c>
      <c r="C26" s="6"/>
      <c r="D26" s="1">
        <f t="shared" si="1"/>
        <v>0</v>
      </c>
      <c r="E26"/>
      <c r="F26" s="7"/>
      <c r="G26"/>
      <c r="H26"/>
    </row>
    <row r="27" spans="1:8" s="8" customFormat="1" x14ac:dyDescent="0.3">
      <c r="A27" s="5"/>
      <c r="B27" s="1">
        <f t="shared" si="0"/>
        <v>0</v>
      </c>
      <c r="C27" s="6"/>
      <c r="D27" s="1">
        <f t="shared" si="1"/>
        <v>0</v>
      </c>
      <c r="E27"/>
      <c r="F27" s="7"/>
      <c r="G27"/>
      <c r="H27"/>
    </row>
    <row r="28" spans="1:8" s="8" customFormat="1" x14ac:dyDescent="0.3">
      <c r="A28" s="5"/>
      <c r="B28" s="1">
        <f t="shared" si="0"/>
        <v>0</v>
      </c>
      <c r="C28" s="6"/>
      <c r="D28" s="1">
        <f t="shared" si="1"/>
        <v>0</v>
      </c>
      <c r="E28"/>
      <c r="F28" s="7"/>
      <c r="G28"/>
      <c r="H28"/>
    </row>
    <row r="29" spans="1:8" s="8" customFormat="1" x14ac:dyDescent="0.3">
      <c r="A29" s="5"/>
      <c r="B29" s="1">
        <f t="shared" si="0"/>
        <v>0</v>
      </c>
      <c r="C29" s="6"/>
      <c r="D29" s="1">
        <f t="shared" si="1"/>
        <v>0</v>
      </c>
      <c r="E29"/>
      <c r="F29"/>
      <c r="G29"/>
      <c r="H29"/>
    </row>
    <row r="30" spans="1:8" s="8" customFormat="1" x14ac:dyDescent="0.3">
      <c r="A30" s="5"/>
      <c r="B30" s="1">
        <f t="shared" si="0"/>
        <v>0</v>
      </c>
      <c r="C30" s="6"/>
      <c r="D30" s="1">
        <f t="shared" si="1"/>
        <v>0</v>
      </c>
      <c r="E30"/>
      <c r="F30"/>
      <c r="G30"/>
      <c r="H30"/>
    </row>
    <row r="31" spans="1:8" s="8" customFormat="1" x14ac:dyDescent="0.3">
      <c r="A31" s="5"/>
      <c r="B31" s="1">
        <f t="shared" si="0"/>
        <v>0</v>
      </c>
      <c r="C31" s="6"/>
      <c r="D31" s="1">
        <f t="shared" si="1"/>
        <v>0</v>
      </c>
      <c r="E31"/>
      <c r="F31"/>
      <c r="G31"/>
      <c r="H31"/>
    </row>
    <row r="32" spans="1:8" s="8" customFormat="1" x14ac:dyDescent="0.3">
      <c r="A32" s="5"/>
      <c r="B32" s="1">
        <f t="shared" si="0"/>
        <v>0</v>
      </c>
      <c r="C32" s="6"/>
      <c r="D32" s="1">
        <f t="shared" si="1"/>
        <v>0</v>
      </c>
      <c r="E32"/>
      <c r="F32"/>
      <c r="G32"/>
      <c r="H32"/>
    </row>
    <row r="33" spans="1:8" s="8" customFormat="1" x14ac:dyDescent="0.3">
      <c r="A33" s="5"/>
      <c r="B33" s="1">
        <f t="shared" si="0"/>
        <v>0</v>
      </c>
      <c r="C33" s="6"/>
      <c r="D33" s="1">
        <f t="shared" si="1"/>
        <v>0</v>
      </c>
      <c r="E33"/>
      <c r="F33"/>
      <c r="G33"/>
      <c r="H33"/>
    </row>
    <row r="34" spans="1:8" s="8" customFormat="1" x14ac:dyDescent="0.3">
      <c r="A34" s="5"/>
      <c r="B34" s="1">
        <f t="shared" si="0"/>
        <v>0</v>
      </c>
      <c r="C34" s="6"/>
      <c r="D34" s="1">
        <f t="shared" si="1"/>
        <v>0</v>
      </c>
      <c r="E34"/>
      <c r="F34"/>
      <c r="G34"/>
      <c r="H34"/>
    </row>
    <row r="35" spans="1:8" s="8" customFormat="1" x14ac:dyDescent="0.3">
      <c r="A35"/>
      <c r="B35" s="1">
        <f t="shared" si="0"/>
        <v>0</v>
      </c>
      <c r="C35" s="1">
        <f>SUM(C3:C34)</f>
        <v>0.5</v>
      </c>
      <c r="D35" s="1">
        <f>SUM(D3:D34)</f>
        <v>25.54</v>
      </c>
      <c r="E35"/>
      <c r="F35"/>
      <c r="G35"/>
      <c r="H35"/>
    </row>
    <row r="36" spans="1:8" s="8" customFormat="1" x14ac:dyDescent="0.3">
      <c r="A36" s="97" t="s">
        <v>88</v>
      </c>
      <c r="B36" s="97"/>
      <c r="C36" s="75">
        <f>IF((D35/C35)&gt;60,60,(D35/C35))</f>
        <v>51.08</v>
      </c>
      <c r="D36"/>
      <c r="E36"/>
      <c r="F36"/>
      <c r="G36"/>
      <c r="H36"/>
    </row>
  </sheetData>
  <sheetProtection algorithmName="SHA-512" hashValue="2oB0lUyp4pSJJVCgYC9vIdxQp6iuq1TJtRW1aeF6iagDBt8p0Si2EO8pFZ2VxjbQ+dLm2uxD8Bt1IySH9X2LEw==" saltValue="JlGr/1QdmVUq4+TJ9a/OzQ==" spinCount="100000" sheet="1" objects="1" scenarios="1" selectLockedCells="1"/>
  <mergeCells count="1">
    <mergeCell ref="A36:B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A3" sqref="A3"/>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9" customFormat="1" x14ac:dyDescent="0.3">
      <c r="A1" s="3" t="s">
        <v>13</v>
      </c>
      <c r="B1" s="3"/>
      <c r="C1" s="4">
        <v>44562</v>
      </c>
      <c r="D1" s="3"/>
      <c r="E1" s="3"/>
      <c r="F1" s="3"/>
      <c r="G1" s="3"/>
      <c r="H1" s="3"/>
    </row>
    <row r="2" spans="1:8" s="8" customFormat="1" x14ac:dyDescent="0.3">
      <c r="A2" s="2" t="s">
        <v>84</v>
      </c>
      <c r="B2" s="2" t="s">
        <v>85</v>
      </c>
      <c r="C2" s="2" t="s">
        <v>86</v>
      </c>
      <c r="D2" s="2" t="s">
        <v>87</v>
      </c>
      <c r="E2"/>
      <c r="F2"/>
      <c r="G2"/>
      <c r="H2"/>
    </row>
    <row r="3" spans="1:8" s="8" customFormat="1" x14ac:dyDescent="0.3">
      <c r="A3" s="5">
        <v>25903</v>
      </c>
      <c r="B3" s="1">
        <f>ROUND(IF(A3="",0,DAYS360(A3,C$1)/360),2)</f>
        <v>51.08</v>
      </c>
      <c r="C3" s="6">
        <v>0.5</v>
      </c>
      <c r="D3" s="1">
        <f>B3*C3</f>
        <v>25.54</v>
      </c>
      <c r="E3"/>
      <c r="F3"/>
      <c r="G3"/>
      <c r="H3"/>
    </row>
    <row r="4" spans="1:8" s="8" customFormat="1" x14ac:dyDescent="0.3">
      <c r="A4" s="5"/>
      <c r="B4" s="1">
        <f t="shared" ref="B4:B67" si="0">ROUND(IF(A4="",0,DAYS360(A4,C$1)/360),2)</f>
        <v>0</v>
      </c>
      <c r="C4" s="6"/>
      <c r="D4" s="1">
        <f t="shared" ref="D4:D109" si="1">B4*C4</f>
        <v>0</v>
      </c>
      <c r="E4"/>
      <c r="F4"/>
      <c r="G4"/>
      <c r="H4"/>
    </row>
    <row r="5" spans="1:8" s="8" customFormat="1" x14ac:dyDescent="0.3">
      <c r="A5" s="5"/>
      <c r="B5" s="1">
        <f t="shared" si="0"/>
        <v>0</v>
      </c>
      <c r="C5" s="6"/>
      <c r="D5" s="1">
        <f t="shared" si="1"/>
        <v>0</v>
      </c>
      <c r="E5"/>
      <c r="F5"/>
      <c r="G5"/>
      <c r="H5"/>
    </row>
    <row r="6" spans="1:8" s="8" customFormat="1" x14ac:dyDescent="0.3">
      <c r="A6" s="5"/>
      <c r="B6" s="1">
        <f t="shared" si="0"/>
        <v>0</v>
      </c>
      <c r="C6" s="6"/>
      <c r="D6" s="1">
        <f t="shared" si="1"/>
        <v>0</v>
      </c>
      <c r="E6"/>
      <c r="F6" s="7"/>
      <c r="G6"/>
      <c r="H6"/>
    </row>
    <row r="7" spans="1:8" s="8" customFormat="1" x14ac:dyDescent="0.3">
      <c r="A7" s="5"/>
      <c r="B7" s="1">
        <f t="shared" si="0"/>
        <v>0</v>
      </c>
      <c r="C7" s="6"/>
      <c r="D7" s="1">
        <f t="shared" si="1"/>
        <v>0</v>
      </c>
      <c r="E7"/>
      <c r="F7" s="7"/>
      <c r="G7"/>
      <c r="H7"/>
    </row>
    <row r="8" spans="1:8" s="8" customFormat="1" x14ac:dyDescent="0.3">
      <c r="A8" s="5"/>
      <c r="B8" s="1">
        <f t="shared" si="0"/>
        <v>0</v>
      </c>
      <c r="C8" s="6"/>
      <c r="D8" s="1">
        <f t="shared" si="1"/>
        <v>0</v>
      </c>
      <c r="E8"/>
      <c r="F8"/>
      <c r="G8"/>
      <c r="H8"/>
    </row>
    <row r="9" spans="1:8" s="8" customFormat="1" x14ac:dyDescent="0.3">
      <c r="A9" s="5"/>
      <c r="B9" s="1">
        <f t="shared" si="0"/>
        <v>0</v>
      </c>
      <c r="C9" s="6"/>
      <c r="D9" s="1">
        <f>B9*C9</f>
        <v>0</v>
      </c>
      <c r="E9"/>
      <c r="F9"/>
      <c r="G9"/>
      <c r="H9"/>
    </row>
    <row r="10" spans="1:8" s="8" customFormat="1" x14ac:dyDescent="0.3">
      <c r="A10" s="5"/>
      <c r="B10" s="1">
        <f t="shared" si="0"/>
        <v>0</v>
      </c>
      <c r="C10" s="6"/>
      <c r="D10" s="1">
        <f t="shared" si="1"/>
        <v>0</v>
      </c>
      <c r="E10"/>
      <c r="F10" s="7"/>
      <c r="G10"/>
      <c r="H10"/>
    </row>
    <row r="11" spans="1:8" s="8" customFormat="1" x14ac:dyDescent="0.3">
      <c r="A11" s="5"/>
      <c r="B11" s="1">
        <f t="shared" si="0"/>
        <v>0</v>
      </c>
      <c r="C11" s="6"/>
      <c r="D11" s="1">
        <f t="shared" si="1"/>
        <v>0</v>
      </c>
      <c r="E11"/>
      <c r="F11"/>
      <c r="G11"/>
      <c r="H11"/>
    </row>
    <row r="12" spans="1:8" s="8" customFormat="1" x14ac:dyDescent="0.3">
      <c r="A12" s="5"/>
      <c r="B12" s="1">
        <f t="shared" si="0"/>
        <v>0</v>
      </c>
      <c r="C12" s="6"/>
      <c r="D12" s="1">
        <f t="shared" si="1"/>
        <v>0</v>
      </c>
      <c r="E12"/>
      <c r="F12"/>
      <c r="G12"/>
      <c r="H12"/>
    </row>
    <row r="13" spans="1:8" s="8" customFormat="1" x14ac:dyDescent="0.3">
      <c r="A13" s="5"/>
      <c r="B13" s="1">
        <f t="shared" si="0"/>
        <v>0</v>
      </c>
      <c r="C13" s="6"/>
      <c r="D13" s="1">
        <f t="shared" si="1"/>
        <v>0</v>
      </c>
      <c r="E13"/>
      <c r="F13"/>
      <c r="G13"/>
      <c r="H13"/>
    </row>
    <row r="14" spans="1:8" s="8" customFormat="1" x14ac:dyDescent="0.3">
      <c r="A14" s="5"/>
      <c r="B14" s="1">
        <f t="shared" si="0"/>
        <v>0</v>
      </c>
      <c r="C14" s="6"/>
      <c r="D14" s="1">
        <f t="shared" si="1"/>
        <v>0</v>
      </c>
      <c r="E14"/>
      <c r="F14"/>
      <c r="G14"/>
      <c r="H14"/>
    </row>
    <row r="15" spans="1:8" s="8" customFormat="1" x14ac:dyDescent="0.3">
      <c r="A15" s="5"/>
      <c r="B15" s="1">
        <f t="shared" si="0"/>
        <v>0</v>
      </c>
      <c r="C15" s="6"/>
      <c r="D15" s="1">
        <f t="shared" si="1"/>
        <v>0</v>
      </c>
      <c r="E15"/>
      <c r="F15"/>
      <c r="G15"/>
      <c r="H15"/>
    </row>
    <row r="16" spans="1:8" s="8" customFormat="1" x14ac:dyDescent="0.3">
      <c r="A16" s="5"/>
      <c r="B16" s="1">
        <f t="shared" si="0"/>
        <v>0</v>
      </c>
      <c r="C16" s="6"/>
      <c r="D16" s="1">
        <f t="shared" si="1"/>
        <v>0</v>
      </c>
      <c r="E16"/>
      <c r="F16"/>
      <c r="G16"/>
      <c r="H16"/>
    </row>
    <row r="17" spans="1:8" s="8" customFormat="1" x14ac:dyDescent="0.3">
      <c r="A17" s="5"/>
      <c r="B17" s="1">
        <f t="shared" si="0"/>
        <v>0</v>
      </c>
      <c r="C17" s="6"/>
      <c r="D17" s="1">
        <f t="shared" si="1"/>
        <v>0</v>
      </c>
      <c r="E17"/>
      <c r="F17"/>
      <c r="G17"/>
      <c r="H17"/>
    </row>
    <row r="18" spans="1:8" s="8" customFormat="1" x14ac:dyDescent="0.3">
      <c r="A18" s="5"/>
      <c r="B18" s="1">
        <f t="shared" si="0"/>
        <v>0</v>
      </c>
      <c r="C18" s="6"/>
      <c r="D18" s="1">
        <f t="shared" si="1"/>
        <v>0</v>
      </c>
      <c r="E18"/>
      <c r="F18"/>
      <c r="G18"/>
      <c r="H18"/>
    </row>
    <row r="19" spans="1:8" s="8" customFormat="1" x14ac:dyDescent="0.3">
      <c r="A19" s="5"/>
      <c r="B19" s="1">
        <f t="shared" si="0"/>
        <v>0</v>
      </c>
      <c r="C19" s="6"/>
      <c r="D19" s="1">
        <f t="shared" si="1"/>
        <v>0</v>
      </c>
      <c r="E19"/>
      <c r="F19"/>
      <c r="G19"/>
      <c r="H19"/>
    </row>
    <row r="20" spans="1:8" s="8" customFormat="1" x14ac:dyDescent="0.3">
      <c r="A20" s="5"/>
      <c r="B20" s="1">
        <f t="shared" si="0"/>
        <v>0</v>
      </c>
      <c r="C20" s="6"/>
      <c r="D20" s="1">
        <f t="shared" si="1"/>
        <v>0</v>
      </c>
      <c r="E20"/>
      <c r="F20"/>
      <c r="G20"/>
      <c r="H20"/>
    </row>
    <row r="21" spans="1:8" s="8" customFormat="1" x14ac:dyDescent="0.3">
      <c r="A21" s="5"/>
      <c r="B21" s="1">
        <f t="shared" si="0"/>
        <v>0</v>
      </c>
      <c r="C21" s="6"/>
      <c r="D21" s="1">
        <f t="shared" si="1"/>
        <v>0</v>
      </c>
      <c r="E21"/>
      <c r="F21" s="7"/>
      <c r="G21"/>
      <c r="H21"/>
    </row>
    <row r="22" spans="1:8" s="8" customFormat="1" x14ac:dyDescent="0.3">
      <c r="A22" s="5"/>
      <c r="B22" s="1">
        <f t="shared" si="0"/>
        <v>0</v>
      </c>
      <c r="C22" s="6"/>
      <c r="D22" s="1">
        <f t="shared" si="1"/>
        <v>0</v>
      </c>
      <c r="E22"/>
      <c r="F22" s="7"/>
      <c r="G22"/>
      <c r="H22"/>
    </row>
    <row r="23" spans="1:8" s="8" customFormat="1" x14ac:dyDescent="0.3">
      <c r="A23" s="5"/>
      <c r="B23" s="1">
        <f t="shared" si="0"/>
        <v>0</v>
      </c>
      <c r="C23" s="6"/>
      <c r="D23" s="1">
        <f t="shared" si="1"/>
        <v>0</v>
      </c>
      <c r="E23"/>
      <c r="F23"/>
      <c r="G23"/>
      <c r="H23"/>
    </row>
    <row r="24" spans="1:8" s="8" customFormat="1" x14ac:dyDescent="0.3">
      <c r="A24" s="5"/>
      <c r="B24" s="1">
        <f t="shared" si="0"/>
        <v>0</v>
      </c>
      <c r="C24" s="6"/>
      <c r="D24" s="1">
        <f t="shared" si="1"/>
        <v>0</v>
      </c>
      <c r="E24"/>
      <c r="F24"/>
      <c r="G24"/>
      <c r="H24"/>
    </row>
    <row r="25" spans="1:8" s="8" customFormat="1" x14ac:dyDescent="0.3">
      <c r="A25" s="5"/>
      <c r="B25" s="1">
        <f t="shared" si="0"/>
        <v>0</v>
      </c>
      <c r="C25" s="6"/>
      <c r="D25" s="1">
        <f t="shared" si="1"/>
        <v>0</v>
      </c>
      <c r="E25"/>
      <c r="F25" s="7"/>
      <c r="G25"/>
      <c r="H25"/>
    </row>
    <row r="26" spans="1:8" s="8" customFormat="1" x14ac:dyDescent="0.3">
      <c r="A26" s="5"/>
      <c r="B26" s="1">
        <f t="shared" si="0"/>
        <v>0</v>
      </c>
      <c r="C26" s="6"/>
      <c r="D26" s="1">
        <f t="shared" si="1"/>
        <v>0</v>
      </c>
      <c r="E26"/>
      <c r="F26" s="7"/>
      <c r="G26"/>
      <c r="H26"/>
    </row>
    <row r="27" spans="1:8" s="8" customFormat="1" x14ac:dyDescent="0.3">
      <c r="A27" s="5"/>
      <c r="B27" s="1">
        <f t="shared" si="0"/>
        <v>0</v>
      </c>
      <c r="C27" s="6"/>
      <c r="D27" s="1">
        <f t="shared" si="1"/>
        <v>0</v>
      </c>
      <c r="E27"/>
      <c r="F27" s="7"/>
      <c r="G27"/>
      <c r="H27"/>
    </row>
    <row r="28" spans="1:8" s="8" customFormat="1" x14ac:dyDescent="0.3">
      <c r="A28" s="5"/>
      <c r="B28" s="1">
        <f t="shared" si="0"/>
        <v>0</v>
      </c>
      <c r="C28" s="6"/>
      <c r="D28" s="1">
        <f t="shared" si="1"/>
        <v>0</v>
      </c>
      <c r="E28"/>
      <c r="F28" s="7"/>
      <c r="G28"/>
      <c r="H28"/>
    </row>
    <row r="29" spans="1:8" s="8" customFormat="1" x14ac:dyDescent="0.3">
      <c r="A29" s="5"/>
      <c r="B29" s="1">
        <f t="shared" si="0"/>
        <v>0</v>
      </c>
      <c r="C29" s="6"/>
      <c r="D29" s="1">
        <f t="shared" si="1"/>
        <v>0</v>
      </c>
      <c r="E29"/>
      <c r="F29"/>
      <c r="G29"/>
      <c r="H29"/>
    </row>
    <row r="30" spans="1:8" s="8" customFormat="1" x14ac:dyDescent="0.3">
      <c r="A30" s="5"/>
      <c r="B30" s="1">
        <f t="shared" si="0"/>
        <v>0</v>
      </c>
      <c r="C30" s="6"/>
      <c r="D30" s="1">
        <f t="shared" si="1"/>
        <v>0</v>
      </c>
      <c r="E30"/>
      <c r="F30"/>
      <c r="G30"/>
      <c r="H30"/>
    </row>
    <row r="31" spans="1:8" s="8" customFormat="1" x14ac:dyDescent="0.3">
      <c r="A31" s="5"/>
      <c r="B31" s="1">
        <f t="shared" si="0"/>
        <v>0</v>
      </c>
      <c r="C31" s="6"/>
      <c r="D31" s="1">
        <f t="shared" si="1"/>
        <v>0</v>
      </c>
      <c r="E31"/>
      <c r="F31"/>
      <c r="G31"/>
      <c r="H31"/>
    </row>
    <row r="32" spans="1:8" s="8" customFormat="1" x14ac:dyDescent="0.3">
      <c r="A32" s="5"/>
      <c r="B32" s="1">
        <f t="shared" si="0"/>
        <v>0</v>
      </c>
      <c r="C32" s="6"/>
      <c r="D32" s="1">
        <f t="shared" si="1"/>
        <v>0</v>
      </c>
      <c r="E32"/>
      <c r="F32"/>
      <c r="G32"/>
      <c r="H32"/>
    </row>
    <row r="33" spans="1:8" s="8" customFormat="1" x14ac:dyDescent="0.3">
      <c r="A33" s="5"/>
      <c r="B33" s="1">
        <f t="shared" si="0"/>
        <v>0</v>
      </c>
      <c r="C33" s="6"/>
      <c r="D33" s="1">
        <f t="shared" si="1"/>
        <v>0</v>
      </c>
      <c r="E33"/>
      <c r="F33"/>
      <c r="G33"/>
      <c r="H33"/>
    </row>
    <row r="34" spans="1:8" s="8" customFormat="1" x14ac:dyDescent="0.3">
      <c r="A34" s="5"/>
      <c r="B34" s="1">
        <f t="shared" si="0"/>
        <v>0</v>
      </c>
      <c r="C34" s="6"/>
      <c r="D34" s="1">
        <f t="shared" si="1"/>
        <v>0</v>
      </c>
      <c r="E34"/>
      <c r="F34" s="7"/>
      <c r="G34"/>
      <c r="H34"/>
    </row>
    <row r="35" spans="1:8" s="8" customFormat="1" x14ac:dyDescent="0.3">
      <c r="A35" s="5"/>
      <c r="B35" s="1">
        <f t="shared" si="0"/>
        <v>0</v>
      </c>
      <c r="C35" s="6"/>
      <c r="D35" s="1">
        <f t="shared" si="1"/>
        <v>0</v>
      </c>
      <c r="E35"/>
      <c r="F35" s="7"/>
      <c r="G35"/>
      <c r="H35"/>
    </row>
    <row r="36" spans="1:8" s="8" customFormat="1" x14ac:dyDescent="0.3">
      <c r="A36" s="5"/>
      <c r="B36" s="1">
        <f t="shared" si="0"/>
        <v>0</v>
      </c>
      <c r="C36" s="6"/>
      <c r="D36" s="1">
        <f t="shared" si="1"/>
        <v>0</v>
      </c>
      <c r="E36"/>
      <c r="F36"/>
      <c r="G36"/>
      <c r="H36"/>
    </row>
    <row r="37" spans="1:8" s="8" customFormat="1" x14ac:dyDescent="0.3">
      <c r="A37" s="5"/>
      <c r="B37" s="1">
        <f t="shared" si="0"/>
        <v>0</v>
      </c>
      <c r="C37" s="6"/>
      <c r="D37" s="1">
        <f t="shared" si="1"/>
        <v>0</v>
      </c>
      <c r="E37"/>
      <c r="F37"/>
      <c r="G37"/>
      <c r="H37"/>
    </row>
    <row r="38" spans="1:8" s="8" customFormat="1" x14ac:dyDescent="0.3">
      <c r="A38" s="5"/>
      <c r="B38" s="1">
        <f t="shared" si="0"/>
        <v>0</v>
      </c>
      <c r="C38" s="6"/>
      <c r="D38" s="1">
        <f t="shared" si="1"/>
        <v>0</v>
      </c>
      <c r="E38"/>
      <c r="F38" s="7"/>
      <c r="G38"/>
      <c r="H38"/>
    </row>
    <row r="39" spans="1:8" s="8" customFormat="1" x14ac:dyDescent="0.3">
      <c r="A39" s="5"/>
      <c r="B39" s="1">
        <f t="shared" si="0"/>
        <v>0</v>
      </c>
      <c r="C39" s="6"/>
      <c r="D39" s="1">
        <f t="shared" si="1"/>
        <v>0</v>
      </c>
      <c r="E39"/>
      <c r="F39"/>
      <c r="G39"/>
      <c r="H39"/>
    </row>
    <row r="40" spans="1:8" s="8" customFormat="1" x14ac:dyDescent="0.3">
      <c r="A40" s="5"/>
      <c r="B40" s="1">
        <f t="shared" si="0"/>
        <v>0</v>
      </c>
      <c r="C40" s="6"/>
      <c r="D40" s="1">
        <f t="shared" si="1"/>
        <v>0</v>
      </c>
      <c r="E40"/>
      <c r="F40"/>
      <c r="G40"/>
      <c r="H40"/>
    </row>
    <row r="41" spans="1:8" s="8" customFormat="1" x14ac:dyDescent="0.3">
      <c r="A41" s="5"/>
      <c r="B41" s="1">
        <f t="shared" si="0"/>
        <v>0</v>
      </c>
      <c r="C41" s="6"/>
      <c r="D41" s="1">
        <f t="shared" si="1"/>
        <v>0</v>
      </c>
      <c r="E41"/>
      <c r="F41"/>
      <c r="G41"/>
      <c r="H41"/>
    </row>
    <row r="42" spans="1:8" s="8" customFormat="1" x14ac:dyDescent="0.3">
      <c r="A42" s="5"/>
      <c r="B42" s="1">
        <f t="shared" si="0"/>
        <v>0</v>
      </c>
      <c r="C42" s="6"/>
      <c r="D42" s="1">
        <f t="shared" si="1"/>
        <v>0</v>
      </c>
      <c r="E42"/>
      <c r="F42" s="7"/>
      <c r="G42"/>
      <c r="H42"/>
    </row>
    <row r="43" spans="1:8" s="8" customFormat="1" x14ac:dyDescent="0.3">
      <c r="A43" s="5"/>
      <c r="B43" s="1">
        <f t="shared" si="0"/>
        <v>0</v>
      </c>
      <c r="C43" s="6"/>
      <c r="D43" s="1">
        <f t="shared" si="1"/>
        <v>0</v>
      </c>
      <c r="E43"/>
      <c r="F43" s="7"/>
      <c r="G43"/>
      <c r="H43"/>
    </row>
    <row r="44" spans="1:8" s="8" customFormat="1" x14ac:dyDescent="0.3">
      <c r="A44" s="5"/>
      <c r="B44" s="1">
        <f t="shared" si="0"/>
        <v>0</v>
      </c>
      <c r="C44" s="6"/>
      <c r="D44" s="1">
        <f t="shared" si="1"/>
        <v>0</v>
      </c>
      <c r="E44"/>
      <c r="F44"/>
      <c r="G44"/>
      <c r="H44"/>
    </row>
    <row r="45" spans="1:8" s="8" customFormat="1" x14ac:dyDescent="0.3">
      <c r="A45" s="5"/>
      <c r="B45" s="1">
        <f t="shared" si="0"/>
        <v>0</v>
      </c>
      <c r="C45" s="6"/>
      <c r="D45" s="1">
        <f t="shared" si="1"/>
        <v>0</v>
      </c>
      <c r="E45"/>
      <c r="F45"/>
      <c r="G45"/>
      <c r="H45"/>
    </row>
    <row r="46" spans="1:8" s="8" customFormat="1" x14ac:dyDescent="0.3">
      <c r="A46" s="5"/>
      <c r="B46" s="1">
        <f t="shared" si="0"/>
        <v>0</v>
      </c>
      <c r="C46" s="6"/>
      <c r="D46" s="1">
        <f t="shared" si="1"/>
        <v>0</v>
      </c>
      <c r="E46"/>
      <c r="F46" s="7"/>
      <c r="G46"/>
      <c r="H46"/>
    </row>
    <row r="47" spans="1:8" s="8" customFormat="1" x14ac:dyDescent="0.3">
      <c r="A47" s="5"/>
      <c r="B47" s="1">
        <f t="shared" si="0"/>
        <v>0</v>
      </c>
      <c r="C47" s="6"/>
      <c r="D47" s="1">
        <f t="shared" si="1"/>
        <v>0</v>
      </c>
      <c r="E47"/>
      <c r="F47"/>
      <c r="G47"/>
      <c r="H47"/>
    </row>
    <row r="48" spans="1:8" s="8" customFormat="1" x14ac:dyDescent="0.3">
      <c r="A48" s="5"/>
      <c r="B48" s="1">
        <f t="shared" si="0"/>
        <v>0</v>
      </c>
      <c r="C48" s="6"/>
      <c r="D48" s="1">
        <f t="shared" si="1"/>
        <v>0</v>
      </c>
      <c r="E48"/>
      <c r="F48"/>
      <c r="G48"/>
      <c r="H48"/>
    </row>
    <row r="49" spans="1:8" s="8" customFormat="1" x14ac:dyDescent="0.3">
      <c r="A49" s="5"/>
      <c r="B49" s="1">
        <f t="shared" si="0"/>
        <v>0</v>
      </c>
      <c r="C49" s="6"/>
      <c r="D49" s="1">
        <f t="shared" si="1"/>
        <v>0</v>
      </c>
      <c r="E49"/>
      <c r="F49"/>
      <c r="G49"/>
      <c r="H49"/>
    </row>
    <row r="50" spans="1:8" s="8" customFormat="1" x14ac:dyDescent="0.3">
      <c r="A50" s="5"/>
      <c r="B50" s="1">
        <f t="shared" si="0"/>
        <v>0</v>
      </c>
      <c r="C50" s="6"/>
      <c r="D50" s="1">
        <f t="shared" si="1"/>
        <v>0</v>
      </c>
      <c r="E50"/>
      <c r="F50"/>
      <c r="G50"/>
      <c r="H50"/>
    </row>
    <row r="51" spans="1:8" s="8" customFormat="1" x14ac:dyDescent="0.3">
      <c r="A51" s="5"/>
      <c r="B51" s="1">
        <f t="shared" si="0"/>
        <v>0</v>
      </c>
      <c r="C51" s="6"/>
      <c r="D51" s="1">
        <f t="shared" si="1"/>
        <v>0</v>
      </c>
      <c r="E51"/>
      <c r="F51"/>
      <c r="G51"/>
      <c r="H51"/>
    </row>
    <row r="52" spans="1:8" s="8" customFormat="1" x14ac:dyDescent="0.3">
      <c r="A52" s="5"/>
      <c r="B52" s="1">
        <f t="shared" si="0"/>
        <v>0</v>
      </c>
      <c r="C52" s="6"/>
      <c r="D52" s="1">
        <f t="shared" si="1"/>
        <v>0</v>
      </c>
      <c r="E52"/>
      <c r="F52"/>
      <c r="G52"/>
      <c r="H52"/>
    </row>
    <row r="53" spans="1:8" s="8" customFormat="1" x14ac:dyDescent="0.3">
      <c r="A53" s="5"/>
      <c r="B53" s="1">
        <f t="shared" si="0"/>
        <v>0</v>
      </c>
      <c r="C53" s="6"/>
      <c r="D53" s="1">
        <f t="shared" si="1"/>
        <v>0</v>
      </c>
      <c r="E53"/>
      <c r="F53"/>
      <c r="G53"/>
      <c r="H53"/>
    </row>
    <row r="54" spans="1:8" s="8" customFormat="1" x14ac:dyDescent="0.3">
      <c r="A54" s="5"/>
      <c r="B54" s="1">
        <f t="shared" si="0"/>
        <v>0</v>
      </c>
      <c r="C54" s="6"/>
      <c r="D54" s="1">
        <f t="shared" si="1"/>
        <v>0</v>
      </c>
      <c r="E54"/>
      <c r="F54"/>
      <c r="G54"/>
      <c r="H54"/>
    </row>
    <row r="55" spans="1:8" s="8" customFormat="1" x14ac:dyDescent="0.3">
      <c r="A55" s="5"/>
      <c r="B55" s="1">
        <f t="shared" si="0"/>
        <v>0</v>
      </c>
      <c r="C55" s="6"/>
      <c r="D55" s="1">
        <f t="shared" si="1"/>
        <v>0</v>
      </c>
      <c r="E55"/>
      <c r="F55"/>
      <c r="G55"/>
      <c r="H55"/>
    </row>
    <row r="56" spans="1:8" s="8" customFormat="1" x14ac:dyDescent="0.3">
      <c r="A56" s="5"/>
      <c r="B56" s="1">
        <f t="shared" si="0"/>
        <v>0</v>
      </c>
      <c r="C56" s="6"/>
      <c r="D56" s="1">
        <f t="shared" si="1"/>
        <v>0</v>
      </c>
      <c r="E56"/>
      <c r="F56"/>
      <c r="G56"/>
      <c r="H56"/>
    </row>
    <row r="57" spans="1:8" s="8" customFormat="1" x14ac:dyDescent="0.3">
      <c r="A57" s="5"/>
      <c r="B57" s="1">
        <f t="shared" si="0"/>
        <v>0</v>
      </c>
      <c r="C57" s="6"/>
      <c r="D57" s="1">
        <f t="shared" si="1"/>
        <v>0</v>
      </c>
      <c r="E57"/>
      <c r="F57" s="7"/>
      <c r="G57"/>
      <c r="H57"/>
    </row>
    <row r="58" spans="1:8" s="8" customFormat="1" x14ac:dyDescent="0.3">
      <c r="A58" s="5"/>
      <c r="B58" s="1">
        <f t="shared" si="0"/>
        <v>0</v>
      </c>
      <c r="C58" s="6"/>
      <c r="D58" s="1">
        <f t="shared" si="1"/>
        <v>0</v>
      </c>
      <c r="E58"/>
      <c r="F58" s="7"/>
      <c r="G58"/>
      <c r="H58"/>
    </row>
    <row r="59" spans="1:8" s="8" customFormat="1" x14ac:dyDescent="0.3">
      <c r="A59" s="5"/>
      <c r="B59" s="1">
        <f t="shared" si="0"/>
        <v>0</v>
      </c>
      <c r="C59" s="6"/>
      <c r="D59" s="1">
        <f t="shared" si="1"/>
        <v>0</v>
      </c>
      <c r="E59"/>
      <c r="F59"/>
      <c r="G59"/>
      <c r="H59"/>
    </row>
    <row r="60" spans="1:8" s="8" customFormat="1" x14ac:dyDescent="0.3">
      <c r="A60" s="5"/>
      <c r="B60" s="1">
        <f t="shared" si="0"/>
        <v>0</v>
      </c>
      <c r="C60" s="6"/>
      <c r="D60" s="1">
        <f t="shared" si="1"/>
        <v>0</v>
      </c>
      <c r="E60"/>
      <c r="F60"/>
      <c r="G60"/>
      <c r="H60"/>
    </row>
    <row r="61" spans="1:8" s="8" customFormat="1" x14ac:dyDescent="0.3">
      <c r="A61" s="5"/>
      <c r="B61" s="1">
        <f t="shared" si="0"/>
        <v>0</v>
      </c>
      <c r="C61" s="6"/>
      <c r="D61" s="1">
        <f t="shared" si="1"/>
        <v>0</v>
      </c>
      <c r="E61"/>
      <c r="F61" s="7"/>
      <c r="G61"/>
      <c r="H61"/>
    </row>
    <row r="62" spans="1:8" s="8" customFormat="1" x14ac:dyDescent="0.3">
      <c r="A62" s="5"/>
      <c r="B62" s="1">
        <f t="shared" si="0"/>
        <v>0</v>
      </c>
      <c r="C62" s="6"/>
      <c r="D62" s="1">
        <f t="shared" si="1"/>
        <v>0</v>
      </c>
      <c r="E62"/>
      <c r="F62" s="7"/>
      <c r="G62"/>
      <c r="H62"/>
    </row>
    <row r="63" spans="1:8" s="8" customFormat="1" x14ac:dyDescent="0.3">
      <c r="A63" s="5"/>
      <c r="B63" s="1">
        <f t="shared" si="0"/>
        <v>0</v>
      </c>
      <c r="C63" s="6"/>
      <c r="D63" s="1">
        <f t="shared" si="1"/>
        <v>0</v>
      </c>
      <c r="E63"/>
      <c r="F63" s="7"/>
      <c r="G63"/>
      <c r="H63"/>
    </row>
    <row r="64" spans="1:8" s="8" customFormat="1" x14ac:dyDescent="0.3">
      <c r="A64" s="5"/>
      <c r="B64" s="1">
        <f t="shared" si="0"/>
        <v>0</v>
      </c>
      <c r="C64" s="6"/>
      <c r="D64" s="1">
        <f t="shared" si="1"/>
        <v>0</v>
      </c>
      <c r="E64"/>
      <c r="F64" s="7"/>
      <c r="G64"/>
      <c r="H64"/>
    </row>
    <row r="65" spans="1:8" s="8" customFormat="1" x14ac:dyDescent="0.3">
      <c r="A65" s="5"/>
      <c r="B65" s="1">
        <f t="shared" si="0"/>
        <v>0</v>
      </c>
      <c r="C65" s="6"/>
      <c r="D65" s="1">
        <f t="shared" si="1"/>
        <v>0</v>
      </c>
      <c r="E65"/>
      <c r="F65"/>
      <c r="G65"/>
      <c r="H65"/>
    </row>
    <row r="66" spans="1:8" s="8" customFormat="1" x14ac:dyDescent="0.3">
      <c r="A66" s="5"/>
      <c r="B66" s="1">
        <f t="shared" si="0"/>
        <v>0</v>
      </c>
      <c r="C66" s="6"/>
      <c r="D66" s="1">
        <f t="shared" si="1"/>
        <v>0</v>
      </c>
      <c r="E66"/>
      <c r="F66"/>
      <c r="G66"/>
      <c r="H66"/>
    </row>
    <row r="67" spans="1:8" s="8" customFormat="1" x14ac:dyDescent="0.3">
      <c r="A67" s="5"/>
      <c r="B67" s="1">
        <f t="shared" si="0"/>
        <v>0</v>
      </c>
      <c r="C67" s="6"/>
      <c r="D67" s="1">
        <f t="shared" si="1"/>
        <v>0</v>
      </c>
      <c r="E67"/>
      <c r="F67"/>
      <c r="G67"/>
      <c r="H67"/>
    </row>
    <row r="68" spans="1:8" s="8" customFormat="1" x14ac:dyDescent="0.3">
      <c r="A68" s="5"/>
      <c r="B68" s="1">
        <f t="shared" ref="B68:B110" si="2">ROUND(IF(A68="",0,DAYS360(A68,C$1)/360),2)</f>
        <v>0</v>
      </c>
      <c r="C68" s="6"/>
      <c r="D68" s="1">
        <f t="shared" si="1"/>
        <v>0</v>
      </c>
      <c r="E68"/>
      <c r="F68"/>
      <c r="G68"/>
      <c r="H68"/>
    </row>
    <row r="69" spans="1:8" s="8" customFormat="1" x14ac:dyDescent="0.3">
      <c r="A69" s="5"/>
      <c r="B69" s="1">
        <f t="shared" si="2"/>
        <v>0</v>
      </c>
      <c r="C69" s="6"/>
      <c r="D69" s="1">
        <f t="shared" si="1"/>
        <v>0</v>
      </c>
      <c r="E69"/>
      <c r="F69"/>
      <c r="G69"/>
      <c r="H69"/>
    </row>
    <row r="70" spans="1:8" s="8" customFormat="1" x14ac:dyDescent="0.3">
      <c r="A70" s="5"/>
      <c r="B70" s="1">
        <f t="shared" si="2"/>
        <v>0</v>
      </c>
      <c r="C70" s="6"/>
      <c r="D70" s="1">
        <f t="shared" si="1"/>
        <v>0</v>
      </c>
      <c r="E70"/>
      <c r="F70" s="7"/>
      <c r="G70"/>
      <c r="H70"/>
    </row>
    <row r="71" spans="1:8" s="8" customFormat="1" x14ac:dyDescent="0.3">
      <c r="A71" s="5"/>
      <c r="B71" s="1">
        <f t="shared" si="2"/>
        <v>0</v>
      </c>
      <c r="C71" s="6"/>
      <c r="D71" s="1">
        <f t="shared" si="1"/>
        <v>0</v>
      </c>
      <c r="E71"/>
      <c r="F71" s="7"/>
      <c r="G71"/>
      <c r="H71"/>
    </row>
    <row r="72" spans="1:8" s="8" customFormat="1" x14ac:dyDescent="0.3">
      <c r="A72" s="5"/>
      <c r="B72" s="1">
        <f t="shared" si="2"/>
        <v>0</v>
      </c>
      <c r="C72" s="6"/>
      <c r="D72" s="1">
        <f t="shared" si="1"/>
        <v>0</v>
      </c>
      <c r="E72"/>
      <c r="F72"/>
      <c r="G72"/>
      <c r="H72"/>
    </row>
    <row r="73" spans="1:8" s="8" customFormat="1" x14ac:dyDescent="0.3">
      <c r="A73" s="5"/>
      <c r="B73" s="1">
        <f t="shared" si="2"/>
        <v>0</v>
      </c>
      <c r="C73" s="6"/>
      <c r="D73" s="1">
        <f t="shared" si="1"/>
        <v>0</v>
      </c>
      <c r="E73"/>
      <c r="F73"/>
      <c r="G73"/>
      <c r="H73"/>
    </row>
    <row r="74" spans="1:8" s="8" customFormat="1" x14ac:dyDescent="0.3">
      <c r="A74" s="5"/>
      <c r="B74" s="1">
        <f t="shared" si="2"/>
        <v>0</v>
      </c>
      <c r="C74" s="6"/>
      <c r="D74" s="1">
        <f t="shared" si="1"/>
        <v>0</v>
      </c>
      <c r="E74"/>
      <c r="F74" s="7"/>
      <c r="G74"/>
      <c r="H74"/>
    </row>
    <row r="75" spans="1:8" s="8" customFormat="1" x14ac:dyDescent="0.3">
      <c r="A75" s="5"/>
      <c r="B75" s="1">
        <f t="shared" si="2"/>
        <v>0</v>
      </c>
      <c r="C75" s="6"/>
      <c r="D75" s="1">
        <f t="shared" si="1"/>
        <v>0</v>
      </c>
      <c r="E75"/>
      <c r="F75"/>
      <c r="G75"/>
      <c r="H75"/>
    </row>
    <row r="76" spans="1:8" s="8" customFormat="1" x14ac:dyDescent="0.3">
      <c r="A76" s="5"/>
      <c r="B76" s="1">
        <f t="shared" si="2"/>
        <v>0</v>
      </c>
      <c r="C76" s="6"/>
      <c r="D76" s="1">
        <f t="shared" si="1"/>
        <v>0</v>
      </c>
      <c r="E76"/>
      <c r="F76"/>
      <c r="G76"/>
      <c r="H76"/>
    </row>
    <row r="77" spans="1:8" s="8" customFormat="1" x14ac:dyDescent="0.3">
      <c r="A77" s="5"/>
      <c r="B77" s="1">
        <f t="shared" si="2"/>
        <v>0</v>
      </c>
      <c r="C77" s="6"/>
      <c r="D77" s="1">
        <f t="shared" si="1"/>
        <v>0</v>
      </c>
      <c r="E77"/>
      <c r="F77"/>
      <c r="G77"/>
      <c r="H77"/>
    </row>
    <row r="78" spans="1:8" s="8" customFormat="1" x14ac:dyDescent="0.3">
      <c r="A78" s="5"/>
      <c r="B78" s="1">
        <f t="shared" si="2"/>
        <v>0</v>
      </c>
      <c r="C78" s="6"/>
      <c r="D78" s="1">
        <f t="shared" si="1"/>
        <v>0</v>
      </c>
      <c r="E78"/>
      <c r="F78"/>
      <c r="G78"/>
      <c r="H78"/>
    </row>
    <row r="79" spans="1:8" s="8" customFormat="1" x14ac:dyDescent="0.3">
      <c r="A79" s="5"/>
      <c r="B79" s="1">
        <f t="shared" si="2"/>
        <v>0</v>
      </c>
      <c r="C79" s="6"/>
      <c r="D79" s="1">
        <f t="shared" si="1"/>
        <v>0</v>
      </c>
      <c r="E79"/>
      <c r="F79"/>
      <c r="G79"/>
      <c r="H79"/>
    </row>
    <row r="80" spans="1:8" s="8" customFormat="1" x14ac:dyDescent="0.3">
      <c r="A80" s="5"/>
      <c r="B80" s="1">
        <f t="shared" si="2"/>
        <v>0</v>
      </c>
      <c r="C80" s="6"/>
      <c r="D80" s="1">
        <f t="shared" si="1"/>
        <v>0</v>
      </c>
      <c r="E80"/>
      <c r="F80"/>
      <c r="G80"/>
      <c r="H80"/>
    </row>
    <row r="81" spans="1:8" s="8" customFormat="1" x14ac:dyDescent="0.3">
      <c r="A81" s="5"/>
      <c r="B81" s="1">
        <f t="shared" si="2"/>
        <v>0</v>
      </c>
      <c r="C81" s="6"/>
      <c r="D81" s="1">
        <f t="shared" si="1"/>
        <v>0</v>
      </c>
      <c r="E81"/>
      <c r="F81"/>
      <c r="G81"/>
      <c r="H81"/>
    </row>
    <row r="82" spans="1:8" s="8" customFormat="1" x14ac:dyDescent="0.3">
      <c r="A82" s="5"/>
      <c r="B82" s="1">
        <f t="shared" si="2"/>
        <v>0</v>
      </c>
      <c r="C82" s="6"/>
      <c r="D82" s="1">
        <f t="shared" si="1"/>
        <v>0</v>
      </c>
      <c r="E82"/>
      <c r="F82"/>
      <c r="G82"/>
      <c r="H82"/>
    </row>
    <row r="83" spans="1:8" s="8" customFormat="1" x14ac:dyDescent="0.3">
      <c r="A83" s="5"/>
      <c r="B83" s="1">
        <f t="shared" si="2"/>
        <v>0</v>
      </c>
      <c r="C83" s="6"/>
      <c r="D83" s="1">
        <f t="shared" si="1"/>
        <v>0</v>
      </c>
      <c r="E83"/>
      <c r="F83"/>
      <c r="G83"/>
      <c r="H83"/>
    </row>
    <row r="84" spans="1:8" s="8" customFormat="1" x14ac:dyDescent="0.3">
      <c r="A84" s="5"/>
      <c r="B84" s="1">
        <f t="shared" si="2"/>
        <v>0</v>
      </c>
      <c r="C84" s="6"/>
      <c r="D84" s="1">
        <f t="shared" si="1"/>
        <v>0</v>
      </c>
      <c r="E84"/>
      <c r="F84"/>
      <c r="G84"/>
      <c r="H84"/>
    </row>
    <row r="85" spans="1:8" s="8" customFormat="1" x14ac:dyDescent="0.3">
      <c r="A85" s="5"/>
      <c r="B85" s="1">
        <f t="shared" si="2"/>
        <v>0</v>
      </c>
      <c r="C85" s="6"/>
      <c r="D85" s="1">
        <f t="shared" si="1"/>
        <v>0</v>
      </c>
      <c r="E85"/>
      <c r="F85" s="7"/>
      <c r="G85"/>
      <c r="H85"/>
    </row>
    <row r="86" spans="1:8" s="8" customFormat="1" x14ac:dyDescent="0.3">
      <c r="A86" s="5"/>
      <c r="B86" s="1">
        <f t="shared" si="2"/>
        <v>0</v>
      </c>
      <c r="C86" s="6"/>
      <c r="D86" s="1">
        <f t="shared" si="1"/>
        <v>0</v>
      </c>
      <c r="E86"/>
      <c r="F86"/>
      <c r="G86"/>
      <c r="H86"/>
    </row>
    <row r="87" spans="1:8" s="8" customFormat="1" x14ac:dyDescent="0.3">
      <c r="A87" s="5"/>
      <c r="B87" s="1">
        <f t="shared" si="2"/>
        <v>0</v>
      </c>
      <c r="C87" s="6"/>
      <c r="D87" s="1">
        <f t="shared" si="1"/>
        <v>0</v>
      </c>
      <c r="E87"/>
      <c r="F87"/>
      <c r="G87"/>
      <c r="H87"/>
    </row>
    <row r="88" spans="1:8" s="8" customFormat="1" x14ac:dyDescent="0.3">
      <c r="A88" s="5"/>
      <c r="B88" s="1">
        <f t="shared" si="2"/>
        <v>0</v>
      </c>
      <c r="C88" s="6"/>
      <c r="D88" s="1">
        <f t="shared" si="1"/>
        <v>0</v>
      </c>
      <c r="E88"/>
      <c r="F88"/>
      <c r="G88"/>
      <c r="H88"/>
    </row>
    <row r="89" spans="1:8" s="8" customFormat="1" x14ac:dyDescent="0.3">
      <c r="A89" s="5"/>
      <c r="B89" s="1">
        <f t="shared" si="2"/>
        <v>0</v>
      </c>
      <c r="C89" s="6"/>
      <c r="D89" s="1">
        <f t="shared" si="1"/>
        <v>0</v>
      </c>
      <c r="E89"/>
      <c r="F89"/>
      <c r="G89"/>
      <c r="H89"/>
    </row>
    <row r="90" spans="1:8" s="8" customFormat="1" x14ac:dyDescent="0.3">
      <c r="A90" s="5"/>
      <c r="B90" s="1">
        <f t="shared" si="2"/>
        <v>0</v>
      </c>
      <c r="C90" s="6"/>
      <c r="D90" s="1">
        <f t="shared" si="1"/>
        <v>0</v>
      </c>
      <c r="E90"/>
      <c r="F90"/>
      <c r="G90"/>
      <c r="H90"/>
    </row>
    <row r="91" spans="1:8" s="8" customFormat="1" x14ac:dyDescent="0.3">
      <c r="A91" s="5"/>
      <c r="B91" s="1">
        <f t="shared" si="2"/>
        <v>0</v>
      </c>
      <c r="C91" s="6"/>
      <c r="D91" s="1">
        <f t="shared" si="1"/>
        <v>0</v>
      </c>
      <c r="E91"/>
      <c r="F91"/>
      <c r="G91"/>
      <c r="H91"/>
    </row>
    <row r="92" spans="1:8" s="8" customFormat="1" x14ac:dyDescent="0.3">
      <c r="A92" s="5"/>
      <c r="B92" s="1">
        <f t="shared" si="2"/>
        <v>0</v>
      </c>
      <c r="C92" s="6"/>
      <c r="D92" s="1">
        <f t="shared" si="1"/>
        <v>0</v>
      </c>
      <c r="E92"/>
      <c r="F92"/>
      <c r="G92"/>
      <c r="H92"/>
    </row>
    <row r="93" spans="1:8" s="8" customFormat="1" x14ac:dyDescent="0.3">
      <c r="A93" s="5"/>
      <c r="B93" s="1">
        <f t="shared" si="2"/>
        <v>0</v>
      </c>
      <c r="C93" s="6"/>
      <c r="D93" s="1">
        <f t="shared" si="1"/>
        <v>0</v>
      </c>
      <c r="E93"/>
      <c r="F93"/>
      <c r="G93"/>
      <c r="H93"/>
    </row>
    <row r="94" spans="1:8" s="8" customFormat="1" x14ac:dyDescent="0.3">
      <c r="A94" s="5"/>
      <c r="B94" s="1">
        <f t="shared" si="2"/>
        <v>0</v>
      </c>
      <c r="C94" s="6"/>
      <c r="D94" s="1">
        <f t="shared" si="1"/>
        <v>0</v>
      </c>
      <c r="E94"/>
      <c r="F94"/>
      <c r="G94"/>
      <c r="H94"/>
    </row>
    <row r="95" spans="1:8" s="8" customFormat="1" x14ac:dyDescent="0.3">
      <c r="A95" s="5"/>
      <c r="B95" s="1">
        <f t="shared" si="2"/>
        <v>0</v>
      </c>
      <c r="C95" s="6"/>
      <c r="D95" s="1">
        <f t="shared" si="1"/>
        <v>0</v>
      </c>
      <c r="E95"/>
      <c r="F95"/>
      <c r="G95"/>
      <c r="H95"/>
    </row>
    <row r="96" spans="1:8" s="8" customFormat="1" x14ac:dyDescent="0.3">
      <c r="A96" s="5"/>
      <c r="B96" s="1">
        <f t="shared" si="2"/>
        <v>0</v>
      </c>
      <c r="C96" s="6"/>
      <c r="D96" s="1">
        <f t="shared" si="1"/>
        <v>0</v>
      </c>
      <c r="E96"/>
      <c r="F96" s="7"/>
      <c r="G96"/>
      <c r="H96"/>
    </row>
    <row r="97" spans="1:8" s="8" customFormat="1" x14ac:dyDescent="0.3">
      <c r="A97" s="5"/>
      <c r="B97" s="1">
        <f t="shared" si="2"/>
        <v>0</v>
      </c>
      <c r="C97" s="6"/>
      <c r="D97" s="1">
        <f t="shared" si="1"/>
        <v>0</v>
      </c>
      <c r="E97"/>
      <c r="F97" s="7"/>
      <c r="G97"/>
      <c r="H97"/>
    </row>
    <row r="98" spans="1:8" s="8" customFormat="1" x14ac:dyDescent="0.3">
      <c r="A98" s="5"/>
      <c r="B98" s="1">
        <f t="shared" si="2"/>
        <v>0</v>
      </c>
      <c r="C98" s="6"/>
      <c r="D98" s="1">
        <f t="shared" si="1"/>
        <v>0</v>
      </c>
      <c r="E98"/>
      <c r="F98"/>
      <c r="G98"/>
      <c r="H98"/>
    </row>
    <row r="99" spans="1:8" s="8" customFormat="1" x14ac:dyDescent="0.3">
      <c r="A99" s="5"/>
      <c r="B99" s="1">
        <f t="shared" si="2"/>
        <v>0</v>
      </c>
      <c r="C99" s="6"/>
      <c r="D99" s="1">
        <f t="shared" si="1"/>
        <v>0</v>
      </c>
      <c r="E99"/>
      <c r="F99"/>
      <c r="G99"/>
      <c r="H99"/>
    </row>
    <row r="100" spans="1:8" s="8" customFormat="1" x14ac:dyDescent="0.3">
      <c r="A100" s="5"/>
      <c r="B100" s="1">
        <f t="shared" si="2"/>
        <v>0</v>
      </c>
      <c r="C100" s="6"/>
      <c r="D100" s="1">
        <f t="shared" si="1"/>
        <v>0</v>
      </c>
      <c r="E100"/>
      <c r="F100" s="7"/>
      <c r="G100"/>
      <c r="H100"/>
    </row>
    <row r="101" spans="1:8" s="8" customFormat="1" x14ac:dyDescent="0.3">
      <c r="A101" s="5"/>
      <c r="B101" s="1">
        <f t="shared" si="2"/>
        <v>0</v>
      </c>
      <c r="C101" s="6"/>
      <c r="D101" s="1">
        <f t="shared" si="1"/>
        <v>0</v>
      </c>
      <c r="E101"/>
      <c r="F101" s="7"/>
      <c r="G101"/>
      <c r="H101"/>
    </row>
    <row r="102" spans="1:8" s="8" customFormat="1" x14ac:dyDescent="0.3">
      <c r="A102" s="5"/>
      <c r="B102" s="1">
        <f t="shared" si="2"/>
        <v>0</v>
      </c>
      <c r="C102" s="6"/>
      <c r="D102" s="1">
        <f t="shared" si="1"/>
        <v>0</v>
      </c>
      <c r="E102"/>
      <c r="F102" s="7"/>
      <c r="G102"/>
      <c r="H102"/>
    </row>
    <row r="103" spans="1:8" s="8" customFormat="1" x14ac:dyDescent="0.3">
      <c r="A103" s="5"/>
      <c r="B103" s="1">
        <f t="shared" si="2"/>
        <v>0</v>
      </c>
      <c r="C103" s="6"/>
      <c r="D103" s="1">
        <f t="shared" si="1"/>
        <v>0</v>
      </c>
      <c r="E103"/>
      <c r="F103" s="7"/>
      <c r="G103"/>
      <c r="H103"/>
    </row>
    <row r="104" spans="1:8" s="8" customFormat="1" x14ac:dyDescent="0.3">
      <c r="A104" s="5"/>
      <c r="B104" s="1">
        <f t="shared" si="2"/>
        <v>0</v>
      </c>
      <c r="C104" s="6"/>
      <c r="D104" s="1">
        <f t="shared" si="1"/>
        <v>0</v>
      </c>
      <c r="E104"/>
      <c r="F104"/>
      <c r="G104"/>
      <c r="H104"/>
    </row>
    <row r="105" spans="1:8" s="8" customFormat="1" x14ac:dyDescent="0.3">
      <c r="A105" s="5"/>
      <c r="B105" s="1">
        <f t="shared" si="2"/>
        <v>0</v>
      </c>
      <c r="C105" s="6"/>
      <c r="D105" s="1">
        <f t="shared" si="1"/>
        <v>0</v>
      </c>
      <c r="E105"/>
      <c r="F105"/>
      <c r="G105"/>
      <c r="H105"/>
    </row>
    <row r="106" spans="1:8" s="8" customFormat="1" x14ac:dyDescent="0.3">
      <c r="A106" s="5"/>
      <c r="B106" s="1">
        <f t="shared" si="2"/>
        <v>0</v>
      </c>
      <c r="C106" s="6"/>
      <c r="D106" s="1">
        <f t="shared" si="1"/>
        <v>0</v>
      </c>
      <c r="E106"/>
      <c r="F106"/>
      <c r="G106"/>
      <c r="H106"/>
    </row>
    <row r="107" spans="1:8" s="8" customFormat="1" x14ac:dyDescent="0.3">
      <c r="A107" s="5"/>
      <c r="B107" s="1">
        <f t="shared" si="2"/>
        <v>0</v>
      </c>
      <c r="C107" s="6"/>
      <c r="D107" s="1">
        <f t="shared" si="1"/>
        <v>0</v>
      </c>
      <c r="E107"/>
      <c r="F107"/>
      <c r="G107"/>
      <c r="H107"/>
    </row>
    <row r="108" spans="1:8" s="8" customFormat="1" x14ac:dyDescent="0.3">
      <c r="A108" s="5"/>
      <c r="B108" s="1">
        <f t="shared" si="2"/>
        <v>0</v>
      </c>
      <c r="C108" s="6"/>
      <c r="D108" s="1">
        <f t="shared" si="1"/>
        <v>0</v>
      </c>
      <c r="E108"/>
      <c r="F108"/>
      <c r="G108"/>
      <c r="H108"/>
    </row>
    <row r="109" spans="1:8" s="8" customFormat="1" x14ac:dyDescent="0.3">
      <c r="A109" s="5"/>
      <c r="B109" s="1">
        <f t="shared" si="2"/>
        <v>0</v>
      </c>
      <c r="C109" s="6"/>
      <c r="D109" s="1">
        <f t="shared" si="1"/>
        <v>0</v>
      </c>
      <c r="E109"/>
      <c r="F109"/>
      <c r="G109"/>
      <c r="H109"/>
    </row>
    <row r="110" spans="1:8" s="8" customFormat="1" x14ac:dyDescent="0.3">
      <c r="A110"/>
      <c r="B110" s="1">
        <f t="shared" si="2"/>
        <v>0</v>
      </c>
      <c r="C110" s="1">
        <f>SUM(C3:C109)</f>
        <v>0.5</v>
      </c>
      <c r="D110" s="1">
        <f>SUM(D3:D109)</f>
        <v>25.54</v>
      </c>
      <c r="E110"/>
      <c r="F110"/>
      <c r="G110"/>
      <c r="H110"/>
    </row>
    <row r="111" spans="1:8" s="8" customFormat="1" x14ac:dyDescent="0.3">
      <c r="A111" s="97" t="s">
        <v>88</v>
      </c>
      <c r="B111" s="97"/>
      <c r="C111" s="75">
        <f>IF((D110/C110)&gt;60,60,(D110/C110))</f>
        <v>51.08</v>
      </c>
      <c r="D111"/>
      <c r="E111"/>
      <c r="F111"/>
      <c r="G111"/>
      <c r="H111"/>
    </row>
  </sheetData>
  <sheetProtection algorithmName="SHA-512" hashValue="W2mt20p1rlwZyQ3cCs31N9RbZdYLz0s1Cl6XobkblJW4EVmqMqWOeZ/xiimZUqd+izjZTyGcBE6hrh9Mqk9C+w==" saltValue="CsFXPNlQf4wKzkUJcoAGGA==" spinCount="100000" sheet="1" objects="1" scenarios="1" selectLockedCells="1"/>
  <mergeCells count="1">
    <mergeCell ref="A111:B1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2TZS4CSEZZKQ-5790877-5576</_dlc_DocId>
    <_dlc_DocIdUrl xmlns="a7621191-6bdc-4d78-a9d9-b2c7bc5e693d">
      <Url>https://kindengezin.sharepoint.com/sites/Werkwijzer/_layouts/15/DocIdRedir.aspx?ID=2TZS4CSEZZKQ-5790877-5576</Url>
      <Description>2TZS4CSEZZKQ-5790877-5576</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5" ma:contentTypeDescription="Een nieuw document maken." ma:contentTypeScope="" ma:versionID="34d263865762e3136a6b2b91a8d37bda">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038a606838c843bcc80280260a0a3483"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6CD3BBD-9D8D-487C-8C62-81B50EF020A5}">
  <ds:schemaRefs>
    <ds:schemaRef ds:uri="http://schemas.microsoft.com/office/2006/metadata/properties"/>
    <ds:schemaRef ds:uri="http://schemas.microsoft.com/office/infopath/2007/PartnerControls"/>
    <ds:schemaRef ds:uri="a7621191-6bdc-4d78-a9d9-b2c7bc5e693d"/>
  </ds:schemaRefs>
</ds:datastoreItem>
</file>

<file path=customXml/itemProps2.xml><?xml version="1.0" encoding="utf-8"?>
<ds:datastoreItem xmlns:ds="http://schemas.openxmlformats.org/officeDocument/2006/customXml" ds:itemID="{B45B3917-18CD-436B-9728-21AC91692AFE}">
  <ds:schemaRefs>
    <ds:schemaRef ds:uri="http://schemas.microsoft.com/sharepoint/v3/contenttype/forms"/>
  </ds:schemaRefs>
</ds:datastoreItem>
</file>

<file path=customXml/itemProps3.xml><?xml version="1.0" encoding="utf-8"?>
<ds:datastoreItem xmlns:ds="http://schemas.openxmlformats.org/officeDocument/2006/customXml" ds:itemID="{3B5752B6-D6C1-4697-A2AB-661518B78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862FB9-0267-435A-AFD2-B83C70A79DB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Berekening</vt:lpstr>
      <vt:lpstr>Gem leeftijd tot 30 medewerkers</vt:lpstr>
      <vt:lpstr>Gem. leeftijd tot 100 medewerke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Saldoberekening Gezin- en GroepSOO 2016</dc:title>
  <dc:subject/>
  <dc:creator>jessy vandevelde</dc:creator>
  <cp:keywords/>
  <dc:description/>
  <cp:lastModifiedBy>Jessy Vandevelde</cp:lastModifiedBy>
  <cp:revision/>
  <dcterms:created xsi:type="dcterms:W3CDTF">2015-03-02T10:47:31Z</dcterms:created>
  <dcterms:modified xsi:type="dcterms:W3CDTF">2021-11-03T08:27:06Z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3d3b3191-326b-4aa0-a7b8-78c492eca8b2</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Order">
    <vt:r8>320000</vt:r8>
  </property>
  <property fmtid="{D5CDD505-2E9C-101B-9397-08002B2CF9AE}" pid="8" name="xd_Signature">
    <vt:bool>false</vt:bool>
  </property>
  <property fmtid="{D5CDD505-2E9C-101B-9397-08002B2CF9AE}" pid="9" name="KGThema">
    <vt:lpwstr>3</vt:lpwstr>
  </property>
  <property fmtid="{D5CDD505-2E9C-101B-9397-08002B2CF9AE}" pid="10" name="xd_ProgID">
    <vt:lpwstr/>
  </property>
  <property fmtid="{D5CDD505-2E9C-101B-9397-08002B2CF9AE}" pid="11" name="_ExtendedDescription">
    <vt:lpwstr/>
  </property>
  <property fmtid="{D5CDD505-2E9C-101B-9397-08002B2CF9AE}" pid="12" name="ComplianceAssetId">
    <vt:lpwstr/>
  </property>
  <property fmtid="{D5CDD505-2E9C-101B-9397-08002B2CF9AE}" pid="13" name="TemplateUrl">
    <vt:lpwstr/>
  </property>
</Properties>
</file>