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19"/>
  <workbookPr/>
  <mc:AlternateContent xmlns:mc="http://schemas.openxmlformats.org/markup-compatibility/2006">
    <mc:Choice Requires="x15">
      <x15ac:absPath xmlns:x15ac="http://schemas.microsoft.com/office/spreadsheetml/2010/11/ac" url="https://kindengezin.sharepoint.com/sites/Werkwijzer/Interne documenten procesmanagement/Overzichten subsidiebedragen/"/>
    </mc:Choice>
  </mc:AlternateContent>
  <xr:revisionPtr revIDLastSave="791" documentId="8_{E4E4EDCF-E987-4072-B56D-ACDC1E4A207A}" xr6:coauthVersionLast="47" xr6:coauthVersionMax="47" xr10:uidLastSave="{42CF78B2-FE11-4282-8EE3-D9BCD6B2CB19}"/>
  <workbookProtection workbookAlgorithmName="SHA-512" workbookHashValue="5h5I7iSB3bmpCaZ1VZakoeizygp8Fj4gvR/eqQR7yMN+PSzrw3H87aGHz/egkUgInsZRQWOMms2yqOQU8/GTZg==" workbookSaltValue="bSiHr1KPff+E9qCnSPQGUw==" workbookSpinCount="100000" lockStructure="1"/>
  <bookViews>
    <workbookView xWindow="28680" yWindow="-120" windowWidth="29040" windowHeight="15840" firstSheet="8" activeTab="9" xr2:uid="{34558689-EC64-4FAA-995A-6AE8DB8034F5}"/>
  </bookViews>
  <sheets>
    <sheet name="Groepsopvang" sheetId="2" r:id="rId1"/>
    <sheet name="Gezinsopvang - Groeps soo" sheetId="1" r:id="rId2"/>
    <sheet name="Vervangcap" sheetId="21" r:id="rId3"/>
    <sheet name="KO-toeslag" sheetId="15" r:id="rId4"/>
    <sheet name="IKT Bedragen" sheetId="12" r:id="rId5"/>
    <sheet name="CIK" sheetId="11" r:id="rId6"/>
    <sheet name="Kleuteropvang" sheetId="19" r:id="rId7"/>
    <sheet name="VIA" sheetId="13" r:id="rId8"/>
    <sheet name="Lokaal Loket" sheetId="16" r:id="rId9"/>
    <sheet name="BOA-Subsidie" sheetId="20" r:id="rId10"/>
    <sheet name="Poolsubsidie" sheetId="18" r:id="rId11"/>
    <sheet name="GMV" sheetId="3" r:id="rId12"/>
    <sheet name="IBO" sheetId="9" r:id="rId13"/>
    <sheet name=" BOAB (BOKDV)" sheetId="4" r:id="rId14"/>
    <sheet name="LODI" sheetId="8" r:id="rId15"/>
    <sheet name="Attest van Toezicht" sheetId="6" r:id="rId16"/>
    <sheet name="Ex-generatiepact" sheetId="14" r:id="rId1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6" l="1"/>
  <c r="E6" i="16" s="1"/>
  <c r="D6" i="16" s="1"/>
  <c r="F7" i="16"/>
  <c r="E7" i="16" s="1"/>
  <c r="D7" i="16" s="1"/>
  <c r="F8" i="16"/>
  <c r="E8" i="16" s="1"/>
  <c r="D8" i="16" s="1"/>
  <c r="F9" i="16"/>
  <c r="E9" i="16" s="1"/>
  <c r="D9" i="16" s="1"/>
  <c r="F10" i="16"/>
  <c r="E10" i="16" s="1"/>
  <c r="D10" i="16" s="1"/>
  <c r="F11" i="16"/>
  <c r="E11" i="16" s="1"/>
  <c r="D11" i="16" s="1"/>
  <c r="F13" i="16"/>
  <c r="E13" i="16" s="1"/>
  <c r="D13" i="16" s="1"/>
  <c r="F14" i="16"/>
  <c r="E14" i="16" s="1"/>
  <c r="D14" i="16" s="1"/>
  <c r="F15" i="16"/>
  <c r="E15" i="16" s="1"/>
  <c r="D15" i="16" s="1"/>
  <c r="F16" i="16"/>
  <c r="E16" i="16" s="1"/>
  <c r="D16" i="16" s="1"/>
  <c r="F17" i="16"/>
  <c r="E17" i="16" s="1"/>
  <c r="D17" i="16" s="1"/>
  <c r="F18" i="16"/>
  <c r="E18" i="16" s="1"/>
  <c r="D18" i="16" s="1"/>
  <c r="F19" i="16"/>
  <c r="E19" i="16" s="1"/>
  <c r="D19" i="16" s="1"/>
  <c r="F20" i="16"/>
  <c r="E20" i="16" s="1"/>
  <c r="D20" i="16" s="1"/>
  <c r="F21" i="16"/>
  <c r="E21" i="16" s="1"/>
  <c r="D21" i="16" s="1"/>
  <c r="F22" i="16"/>
  <c r="E22" i="16" s="1"/>
  <c r="D22" i="16" s="1"/>
  <c r="F23" i="16"/>
  <c r="E23" i="16" s="1"/>
  <c r="D23" i="16" s="1"/>
  <c r="F24" i="16"/>
  <c r="E24" i="16" s="1"/>
  <c r="D24" i="16" s="1"/>
  <c r="F25" i="16"/>
  <c r="E25" i="16" s="1"/>
  <c r="D25" i="16" s="1"/>
  <c r="F26" i="16"/>
  <c r="E26" i="16" s="1"/>
  <c r="D26" i="16" s="1"/>
  <c r="F27" i="16"/>
  <c r="E27" i="16" s="1"/>
  <c r="D27" i="16" s="1"/>
  <c r="F28" i="16"/>
  <c r="E28" i="16" s="1"/>
  <c r="D28" i="16" s="1"/>
  <c r="F29" i="16"/>
  <c r="E29" i="16" s="1"/>
  <c r="D29" i="16" s="1"/>
  <c r="F30" i="16"/>
  <c r="E30" i="16" s="1"/>
  <c r="D30" i="16" s="1"/>
  <c r="F31" i="16"/>
  <c r="E31" i="16" s="1"/>
  <c r="D31" i="16" s="1"/>
  <c r="F33" i="16"/>
  <c r="E33" i="16" s="1"/>
  <c r="D33" i="16" s="1"/>
  <c r="F35" i="16"/>
  <c r="E35" i="16" s="1"/>
  <c r="D35" i="16" s="1"/>
  <c r="F36" i="16"/>
  <c r="E36" i="16" s="1"/>
  <c r="D36" i="16" s="1"/>
  <c r="F37" i="16"/>
  <c r="E37" i="16" s="1"/>
  <c r="D37" i="16" s="1"/>
  <c r="F38" i="16"/>
  <c r="E38" i="16" s="1"/>
  <c r="D38" i="16" s="1"/>
  <c r="F39" i="16"/>
  <c r="E39" i="16" s="1"/>
  <c r="D39" i="16" s="1"/>
  <c r="F40" i="16"/>
  <c r="E40" i="16" s="1"/>
  <c r="D40" i="16" s="1"/>
  <c r="F41" i="16"/>
  <c r="E41" i="16" s="1"/>
  <c r="D41" i="16" s="1"/>
  <c r="F42" i="16"/>
  <c r="E42" i="16" s="1"/>
  <c r="D42" i="16" s="1"/>
  <c r="F43" i="16"/>
  <c r="E43" i="16" s="1"/>
  <c r="D43" i="16" s="1"/>
  <c r="F44" i="16"/>
  <c r="E44" i="16" s="1"/>
  <c r="D44" i="16" s="1"/>
  <c r="F45" i="16"/>
  <c r="E45" i="16" s="1"/>
  <c r="D45" i="16" s="1"/>
  <c r="F46" i="16"/>
  <c r="E46" i="16" s="1"/>
  <c r="D46" i="16" s="1"/>
  <c r="F47" i="16"/>
  <c r="E47" i="16" s="1"/>
  <c r="D47" i="16" s="1"/>
  <c r="F48" i="16"/>
  <c r="E48" i="16" s="1"/>
  <c r="D48" i="16" s="1"/>
  <c r="F49" i="16"/>
  <c r="E49" i="16" s="1"/>
  <c r="D49" i="16" s="1"/>
  <c r="F50" i="16"/>
  <c r="E50" i="16" s="1"/>
  <c r="D50" i="16" s="1"/>
  <c r="F51" i="16"/>
  <c r="E51" i="16" s="1"/>
  <c r="D51" i="16" s="1"/>
  <c r="F52" i="16"/>
  <c r="E52" i="16" s="1"/>
  <c r="D52" i="16" s="1"/>
  <c r="F53" i="16"/>
  <c r="E53" i="16" s="1"/>
  <c r="D53" i="16" s="1"/>
  <c r="F54" i="16"/>
  <c r="E54" i="16" s="1"/>
  <c r="D54" i="16" s="1"/>
  <c r="F55" i="16"/>
  <c r="E55" i="16" s="1"/>
  <c r="D55" i="16" s="1"/>
  <c r="F56" i="16"/>
  <c r="E56" i="16" s="1"/>
  <c r="D56" i="16" s="1"/>
  <c r="F57" i="16"/>
  <c r="E57" i="16" s="1"/>
  <c r="D57" i="16" s="1"/>
  <c r="F58" i="16"/>
  <c r="E58" i="16" s="1"/>
  <c r="D58" i="16" s="1"/>
  <c r="F59" i="16"/>
  <c r="E59" i="16" s="1"/>
  <c r="D59" i="16" s="1"/>
  <c r="F60" i="16"/>
  <c r="E60" i="16" s="1"/>
  <c r="D60" i="16" s="1"/>
  <c r="F61" i="16"/>
  <c r="E61" i="16" s="1"/>
  <c r="D61" i="16" s="1"/>
  <c r="F62" i="16"/>
  <c r="E62" i="16" s="1"/>
  <c r="D62" i="16" s="1"/>
  <c r="F63" i="16"/>
  <c r="E63" i="16" s="1"/>
  <c r="D63" i="16" s="1"/>
  <c r="F64" i="16"/>
  <c r="E64" i="16" s="1"/>
  <c r="D64" i="16" s="1"/>
  <c r="F65" i="16"/>
  <c r="E65" i="16" s="1"/>
  <c r="D65" i="16" s="1"/>
  <c r="F66" i="16"/>
  <c r="E66" i="16" s="1"/>
  <c r="D66" i="16" s="1"/>
  <c r="F67" i="16"/>
  <c r="E67" i="16" s="1"/>
  <c r="D67" i="16" s="1"/>
  <c r="F68" i="16"/>
  <c r="E68" i="16" s="1"/>
  <c r="D68" i="16" s="1"/>
  <c r="F69" i="16"/>
  <c r="E69" i="16" s="1"/>
  <c r="D69" i="16" s="1"/>
  <c r="F70" i="16"/>
  <c r="E70" i="16" s="1"/>
  <c r="D70" i="16" s="1"/>
  <c r="F71" i="16"/>
  <c r="E71" i="16" s="1"/>
  <c r="D71" i="16" s="1"/>
  <c r="F72" i="16"/>
  <c r="E72" i="16" s="1"/>
  <c r="D72" i="16" s="1"/>
  <c r="F73" i="16"/>
  <c r="E73" i="16" s="1"/>
  <c r="D73" i="16" s="1"/>
  <c r="F74" i="16"/>
  <c r="E74" i="16" s="1"/>
  <c r="D74" i="16" s="1"/>
  <c r="F75" i="16"/>
  <c r="E75" i="16" s="1"/>
  <c r="D75" i="16" s="1"/>
  <c r="F76" i="16"/>
  <c r="E76" i="16" s="1"/>
  <c r="D76" i="16" s="1"/>
  <c r="F77" i="16"/>
  <c r="E77" i="16" s="1"/>
  <c r="D77" i="16" s="1"/>
  <c r="F78" i="16"/>
  <c r="E78" i="16" s="1"/>
  <c r="D78" i="16" s="1"/>
  <c r="F79" i="16"/>
  <c r="E79" i="16" s="1"/>
  <c r="D79" i="16" s="1"/>
  <c r="F80" i="16"/>
  <c r="E80" i="16" s="1"/>
  <c r="D80" i="16" s="1"/>
  <c r="F81" i="16"/>
  <c r="E81" i="16" s="1"/>
  <c r="D81" i="16" s="1"/>
  <c r="F82" i="16"/>
  <c r="E82" i="16" s="1"/>
  <c r="D82" i="16" s="1"/>
  <c r="F83" i="16"/>
  <c r="E83" i="16" s="1"/>
  <c r="D83" i="16" s="1"/>
  <c r="F84" i="16"/>
  <c r="E84" i="16" s="1"/>
  <c r="D84" i="16" s="1"/>
  <c r="F85" i="16"/>
  <c r="E85" i="16" s="1"/>
  <c r="D85" i="16" s="1"/>
  <c r="F86" i="16"/>
  <c r="E86" i="16" s="1"/>
  <c r="D86" i="16" s="1"/>
  <c r="F87" i="16"/>
  <c r="E87" i="16" s="1"/>
  <c r="D87" i="16" s="1"/>
  <c r="F88" i="16"/>
  <c r="E88" i="16" s="1"/>
  <c r="D88" i="16" s="1"/>
  <c r="F89" i="16"/>
  <c r="E89" i="16" s="1"/>
  <c r="D89" i="16" s="1"/>
  <c r="F90" i="16"/>
  <c r="E90" i="16" s="1"/>
  <c r="D90" i="16" s="1"/>
  <c r="F92" i="16"/>
  <c r="E92" i="16" s="1"/>
  <c r="D92" i="16" s="1"/>
  <c r="F93" i="16"/>
  <c r="E93" i="16" s="1"/>
  <c r="D93" i="16" s="1"/>
  <c r="F94" i="16"/>
  <c r="E94" i="16" s="1"/>
  <c r="D94" i="16" s="1"/>
  <c r="F95" i="16"/>
  <c r="E95" i="16" s="1"/>
  <c r="D95" i="16" s="1"/>
  <c r="F96" i="16"/>
  <c r="E96" i="16" s="1"/>
  <c r="D96" i="16" s="1"/>
  <c r="F97" i="16"/>
  <c r="E97" i="16" s="1"/>
  <c r="D97" i="16" s="1"/>
  <c r="F98" i="16"/>
  <c r="E98" i="16" s="1"/>
  <c r="D98" i="16" s="1"/>
  <c r="F99" i="16"/>
  <c r="E99" i="16" s="1"/>
  <c r="D99" i="16" s="1"/>
  <c r="F100" i="16"/>
  <c r="E100" i="16" s="1"/>
  <c r="D100" i="16" s="1"/>
  <c r="F101" i="16"/>
  <c r="E101" i="16" s="1"/>
  <c r="D101" i="16" s="1"/>
  <c r="F102" i="16"/>
  <c r="E102" i="16" s="1"/>
  <c r="D102" i="16" s="1"/>
  <c r="F103" i="16"/>
  <c r="E103" i="16" s="1"/>
  <c r="D103" i="16" s="1"/>
  <c r="F104" i="16"/>
  <c r="E104" i="16" s="1"/>
  <c r="D104" i="16" s="1"/>
  <c r="F105" i="16"/>
  <c r="E105" i="16" s="1"/>
  <c r="D105" i="16" s="1"/>
  <c r="F107" i="16"/>
  <c r="E107" i="16" s="1"/>
  <c r="D107" i="16" s="1"/>
  <c r="F108" i="16"/>
  <c r="E108" i="16" s="1"/>
  <c r="D108" i="16" s="1"/>
  <c r="F109" i="16"/>
  <c r="E109" i="16" s="1"/>
  <c r="D109" i="16" s="1"/>
  <c r="F110" i="16"/>
  <c r="E110" i="16" s="1"/>
  <c r="D110" i="16" s="1"/>
  <c r="F111" i="16"/>
  <c r="E111" i="16" s="1"/>
  <c r="D111" i="16" s="1"/>
  <c r="F112" i="16"/>
  <c r="E112" i="16" s="1"/>
  <c r="D112" i="16" s="1"/>
  <c r="F113" i="16"/>
  <c r="E113" i="16" s="1"/>
  <c r="D113" i="16" s="1"/>
  <c r="F114" i="16"/>
  <c r="E114" i="16" s="1"/>
  <c r="D114" i="16" s="1"/>
  <c r="F115" i="16"/>
  <c r="E115" i="16" s="1"/>
  <c r="D115" i="16" s="1"/>
  <c r="F116" i="16"/>
  <c r="E116" i="16" s="1"/>
  <c r="D116" i="16" s="1"/>
  <c r="F117" i="16"/>
  <c r="E117" i="16" s="1"/>
  <c r="D117" i="16" s="1"/>
  <c r="F118" i="16"/>
  <c r="E118" i="16" s="1"/>
  <c r="D118" i="16" s="1"/>
  <c r="F119" i="16"/>
  <c r="E119" i="16" s="1"/>
  <c r="D119" i="16" s="1"/>
  <c r="F120" i="16"/>
  <c r="E120" i="16" s="1"/>
  <c r="D120" i="16" s="1"/>
  <c r="F121" i="16"/>
  <c r="E121" i="16" s="1"/>
  <c r="D121" i="16" s="1"/>
  <c r="F122" i="16"/>
  <c r="E122" i="16" s="1"/>
  <c r="D122" i="16" s="1"/>
  <c r="F123" i="16"/>
  <c r="E123" i="16" s="1"/>
  <c r="D123" i="16" s="1"/>
  <c r="F124" i="16"/>
  <c r="E124" i="16" s="1"/>
  <c r="D124" i="16" s="1"/>
  <c r="F125" i="16"/>
  <c r="E125" i="16" s="1"/>
  <c r="D125" i="16" s="1"/>
  <c r="F126" i="16"/>
  <c r="E126" i="16" s="1"/>
  <c r="D126" i="16" s="1"/>
  <c r="F127" i="16"/>
  <c r="E127" i="16" s="1"/>
  <c r="D127" i="16" s="1"/>
  <c r="F128" i="16"/>
  <c r="E128" i="16" s="1"/>
  <c r="D128" i="16" s="1"/>
  <c r="F129" i="16"/>
  <c r="E129" i="16" s="1"/>
  <c r="D129" i="16" s="1"/>
  <c r="F130" i="16"/>
  <c r="E130" i="16" s="1"/>
  <c r="D130" i="16" s="1"/>
  <c r="F131" i="16"/>
  <c r="E131" i="16" s="1"/>
  <c r="D131" i="16" s="1"/>
  <c r="F132" i="16"/>
  <c r="E132" i="16" s="1"/>
  <c r="D132" i="16" s="1"/>
  <c r="F133" i="16"/>
  <c r="E133" i="16" s="1"/>
  <c r="D133" i="16" s="1"/>
  <c r="F134" i="16"/>
  <c r="E134" i="16" s="1"/>
  <c r="D134" i="16" s="1"/>
  <c r="F135" i="16"/>
  <c r="E135" i="16" s="1"/>
  <c r="D135" i="16" s="1"/>
  <c r="F136" i="16"/>
  <c r="E136" i="16" s="1"/>
  <c r="D136" i="16" s="1"/>
  <c r="F137" i="16"/>
  <c r="E137" i="16" s="1"/>
  <c r="D137" i="16" s="1"/>
  <c r="F138" i="16"/>
  <c r="E138" i="16" s="1"/>
  <c r="D138" i="16" s="1"/>
  <c r="F139" i="16"/>
  <c r="E139" i="16" s="1"/>
  <c r="D139" i="16" s="1"/>
  <c r="F140" i="16"/>
  <c r="E140" i="16" s="1"/>
  <c r="D140" i="16" s="1"/>
  <c r="F141" i="16"/>
  <c r="E141" i="16" s="1"/>
  <c r="D141" i="16" s="1"/>
  <c r="F142" i="16"/>
  <c r="E142" i="16" s="1"/>
  <c r="D142" i="16" s="1"/>
  <c r="F143" i="16"/>
  <c r="E143" i="16" s="1"/>
  <c r="D143" i="16" s="1"/>
  <c r="F144" i="16"/>
  <c r="E144" i="16" s="1"/>
  <c r="D144" i="16" s="1"/>
  <c r="F145" i="16"/>
  <c r="E145" i="16" s="1"/>
  <c r="D145" i="16" s="1"/>
  <c r="F146" i="16"/>
  <c r="E146" i="16" s="1"/>
  <c r="D146" i="16" s="1"/>
  <c r="F147" i="16"/>
  <c r="E147" i="16" s="1"/>
  <c r="D147" i="16" s="1"/>
  <c r="F148" i="16"/>
  <c r="E148" i="16" s="1"/>
  <c r="D148" i="16" s="1"/>
  <c r="F149" i="16"/>
  <c r="E149" i="16" s="1"/>
  <c r="D149" i="16" s="1"/>
  <c r="F150" i="16"/>
  <c r="E150" i="16" s="1"/>
  <c r="D150" i="16" s="1"/>
  <c r="F151" i="16"/>
  <c r="E151" i="16" s="1"/>
  <c r="D151" i="16" s="1"/>
  <c r="F152" i="16"/>
  <c r="E152" i="16" s="1"/>
  <c r="D152" i="16" s="1"/>
  <c r="F153" i="16"/>
  <c r="E153" i="16" s="1"/>
  <c r="D153" i="16" s="1"/>
  <c r="F154" i="16"/>
  <c r="E154" i="16" s="1"/>
  <c r="D154" i="16" s="1"/>
  <c r="F155" i="16"/>
  <c r="E155" i="16" s="1"/>
  <c r="D155" i="16" s="1"/>
  <c r="F156" i="16"/>
  <c r="E156" i="16" s="1"/>
  <c r="D156" i="16" s="1"/>
  <c r="F157" i="16"/>
  <c r="E157" i="16" s="1"/>
  <c r="D157" i="16" s="1"/>
  <c r="F158" i="16"/>
  <c r="E158" i="16" s="1"/>
  <c r="D158" i="16" s="1"/>
  <c r="F159" i="16"/>
  <c r="E159" i="16" s="1"/>
  <c r="D159" i="16" s="1"/>
  <c r="F160" i="16"/>
  <c r="E160" i="16" s="1"/>
  <c r="D160" i="16" s="1"/>
  <c r="F161" i="16"/>
  <c r="E161" i="16" s="1"/>
  <c r="D161" i="16" s="1"/>
  <c r="F164" i="16"/>
  <c r="E164" i="16" s="1"/>
  <c r="D164" i="16" s="1"/>
  <c r="F165" i="16"/>
  <c r="E165" i="16" s="1"/>
  <c r="D165" i="16" s="1"/>
  <c r="F166" i="16"/>
  <c r="E166" i="16" s="1"/>
  <c r="D166" i="16" s="1"/>
  <c r="F167" i="16"/>
  <c r="E167" i="16" s="1"/>
  <c r="D167" i="16" s="1"/>
  <c r="F168" i="16"/>
  <c r="E168" i="16" s="1"/>
  <c r="D168" i="16" s="1"/>
  <c r="F169" i="16"/>
  <c r="E169" i="16" s="1"/>
  <c r="D169" i="16" s="1"/>
  <c r="F170" i="16"/>
  <c r="E170" i="16" s="1"/>
  <c r="D170" i="16" s="1"/>
  <c r="F171" i="16"/>
  <c r="E171" i="16" s="1"/>
  <c r="D171" i="16" s="1"/>
  <c r="F172" i="16"/>
  <c r="E172" i="16" s="1"/>
  <c r="D172" i="16" s="1"/>
  <c r="F173" i="16"/>
  <c r="E173" i="16" s="1"/>
  <c r="D173" i="16" s="1"/>
  <c r="F174" i="16"/>
  <c r="E174" i="16" s="1"/>
  <c r="D174" i="16" s="1"/>
  <c r="F175" i="16"/>
  <c r="E175" i="16" s="1"/>
  <c r="D175" i="16" s="1"/>
  <c r="F176" i="16"/>
  <c r="E176" i="16" s="1"/>
  <c r="D176" i="16" s="1"/>
  <c r="F177" i="16"/>
  <c r="E177" i="16" s="1"/>
  <c r="D177" i="16" s="1"/>
  <c r="F178" i="16"/>
  <c r="E178" i="16" s="1"/>
  <c r="D178" i="16" s="1"/>
  <c r="F179" i="16"/>
  <c r="E179" i="16" s="1"/>
  <c r="D179" i="16" s="1"/>
  <c r="F181" i="16"/>
  <c r="E181" i="16" s="1"/>
  <c r="D181" i="16" s="1"/>
  <c r="F182" i="16"/>
  <c r="E182" i="16" s="1"/>
  <c r="D182" i="16" s="1"/>
  <c r="F183" i="16"/>
  <c r="E183" i="16" s="1"/>
  <c r="D183" i="16" s="1"/>
  <c r="F184" i="16"/>
  <c r="E184" i="16" s="1"/>
  <c r="D184" i="16" s="1"/>
  <c r="F185" i="16"/>
  <c r="E185" i="16" s="1"/>
  <c r="D185" i="16" s="1"/>
  <c r="F186" i="16"/>
  <c r="E186" i="16" s="1"/>
  <c r="D186" i="16" s="1"/>
  <c r="F188" i="16"/>
  <c r="E188" i="16" s="1"/>
  <c r="D188" i="16" s="1"/>
  <c r="F189" i="16"/>
  <c r="E189" i="16" s="1"/>
  <c r="D189" i="16" s="1"/>
  <c r="F190" i="16"/>
  <c r="E190" i="16" s="1"/>
  <c r="D190" i="16" s="1"/>
  <c r="F191" i="16"/>
  <c r="E191" i="16" s="1"/>
  <c r="D191" i="16" s="1"/>
  <c r="F192" i="16"/>
  <c r="E192" i="16" s="1"/>
  <c r="D192" i="16" s="1"/>
  <c r="F193" i="16"/>
  <c r="E193" i="16" s="1"/>
  <c r="D193" i="16" s="1"/>
  <c r="F194" i="16"/>
  <c r="E194" i="16" s="1"/>
  <c r="D194" i="16" s="1"/>
  <c r="F195" i="16"/>
  <c r="E195" i="16" s="1"/>
  <c r="D195" i="16" s="1"/>
  <c r="F196" i="16"/>
  <c r="E196" i="16" s="1"/>
  <c r="D196" i="16" s="1"/>
  <c r="F197" i="16"/>
  <c r="E197" i="16" s="1"/>
  <c r="D197" i="16" s="1"/>
  <c r="F198" i="16"/>
  <c r="E198" i="16" s="1"/>
  <c r="D198" i="16" s="1"/>
  <c r="F199" i="16"/>
  <c r="E199" i="16" s="1"/>
  <c r="D199" i="16" s="1"/>
  <c r="F200" i="16"/>
  <c r="E200" i="16" s="1"/>
  <c r="D200" i="16" s="1"/>
  <c r="F201" i="16"/>
  <c r="E201" i="16" s="1"/>
  <c r="D201" i="16" s="1"/>
  <c r="F202" i="16"/>
  <c r="E202" i="16" s="1"/>
  <c r="D202" i="16" s="1"/>
  <c r="F203" i="16"/>
  <c r="E203" i="16" s="1"/>
  <c r="D203" i="16" s="1"/>
  <c r="F204" i="16"/>
  <c r="E204" i="16" s="1"/>
  <c r="D204" i="16" s="1"/>
  <c r="F206" i="16"/>
  <c r="E206" i="16" s="1"/>
  <c r="D206" i="16" s="1"/>
  <c r="F207" i="16"/>
  <c r="E207" i="16" s="1"/>
  <c r="D207" i="16" s="1"/>
  <c r="F208" i="16"/>
  <c r="E208" i="16" s="1"/>
  <c r="D208" i="16" s="1"/>
  <c r="F209" i="16"/>
  <c r="E209" i="16" s="1"/>
  <c r="D209" i="16" s="1"/>
  <c r="F210" i="16"/>
  <c r="E210" i="16" s="1"/>
  <c r="D210" i="16" s="1"/>
  <c r="F211" i="16"/>
  <c r="E211" i="16" s="1"/>
  <c r="D211" i="16" s="1"/>
  <c r="F212" i="16"/>
  <c r="E212" i="16" s="1"/>
  <c r="D212" i="16" s="1"/>
  <c r="F213" i="16"/>
  <c r="E213" i="16" s="1"/>
  <c r="D213" i="16" s="1"/>
  <c r="F214" i="16"/>
  <c r="E214" i="16" s="1"/>
  <c r="D214" i="16" s="1"/>
  <c r="F215" i="16"/>
  <c r="E215" i="16" s="1"/>
  <c r="D215" i="16" s="1"/>
  <c r="F216" i="16"/>
  <c r="E216" i="16" s="1"/>
  <c r="D216" i="16" s="1"/>
  <c r="F217" i="16"/>
  <c r="E217" i="16" s="1"/>
  <c r="D217" i="16" s="1"/>
  <c r="F218" i="16"/>
  <c r="E218" i="16" s="1"/>
  <c r="D218" i="16" s="1"/>
  <c r="F219" i="16"/>
  <c r="E219" i="16" s="1"/>
  <c r="D219" i="16" s="1"/>
  <c r="F220" i="16"/>
  <c r="E220" i="16" s="1"/>
  <c r="D220" i="16" s="1"/>
  <c r="F221" i="16"/>
  <c r="E221" i="16" s="1"/>
  <c r="D221" i="16" s="1"/>
  <c r="F222" i="16"/>
  <c r="E222" i="16" s="1"/>
  <c r="D222" i="16" s="1"/>
  <c r="F223" i="16"/>
  <c r="E223" i="16" s="1"/>
  <c r="D223" i="16" s="1"/>
  <c r="F224" i="16"/>
  <c r="E224" i="16" s="1"/>
  <c r="D224" i="16" s="1"/>
  <c r="F225" i="16"/>
  <c r="E225" i="16" s="1"/>
  <c r="D225" i="16" s="1"/>
  <c r="F226" i="16"/>
  <c r="E226" i="16" s="1"/>
  <c r="D226" i="16" s="1"/>
  <c r="F227" i="16"/>
  <c r="E227" i="16" s="1"/>
  <c r="D227" i="16" s="1"/>
  <c r="F228" i="16"/>
  <c r="E228" i="16" s="1"/>
  <c r="D228" i="16" s="1"/>
  <c r="F229" i="16"/>
  <c r="E229" i="16" s="1"/>
  <c r="D229" i="16" s="1"/>
  <c r="F230" i="16"/>
  <c r="E230" i="16" s="1"/>
  <c r="D230" i="16" s="1"/>
  <c r="F231" i="16"/>
  <c r="E231" i="16" s="1"/>
  <c r="D231" i="16" s="1"/>
  <c r="F232" i="16"/>
  <c r="E232" i="16" s="1"/>
  <c r="D232" i="16" s="1"/>
  <c r="F233" i="16"/>
  <c r="E233" i="16" s="1"/>
  <c r="D233" i="16" s="1"/>
  <c r="F234" i="16"/>
  <c r="E234" i="16" s="1"/>
  <c r="D234" i="16" s="1"/>
  <c r="F235" i="16"/>
  <c r="E235" i="16" s="1"/>
  <c r="D235" i="16" s="1"/>
  <c r="F236" i="16"/>
  <c r="E236" i="16" s="1"/>
  <c r="D236" i="16" s="1"/>
  <c r="F237" i="16"/>
  <c r="E237" i="16" s="1"/>
  <c r="D237" i="16" s="1"/>
  <c r="F238" i="16"/>
  <c r="E238" i="16" s="1"/>
  <c r="D238" i="16" s="1"/>
  <c r="F239" i="16"/>
  <c r="E239" i="16" s="1"/>
  <c r="D239" i="16" s="1"/>
  <c r="F240" i="16"/>
  <c r="E240" i="16" s="1"/>
  <c r="D240" i="16" s="1"/>
  <c r="F241" i="16"/>
  <c r="E241" i="16" s="1"/>
  <c r="D241" i="16" s="1"/>
  <c r="F242" i="16"/>
  <c r="E242" i="16" s="1"/>
  <c r="D242" i="16" s="1"/>
  <c r="F243" i="16"/>
  <c r="E243" i="16" s="1"/>
  <c r="D243" i="16" s="1"/>
  <c r="F246" i="16"/>
  <c r="E246" i="16" s="1"/>
  <c r="D246" i="16" s="1"/>
  <c r="F247" i="16"/>
  <c r="E247" i="16" s="1"/>
  <c r="D247" i="16" s="1"/>
  <c r="F249" i="16"/>
  <c r="E249" i="16" s="1"/>
  <c r="D249" i="16" s="1"/>
  <c r="F250" i="16"/>
  <c r="E250" i="16" s="1"/>
  <c r="D250" i="16" s="1"/>
  <c r="F251" i="16"/>
  <c r="E251" i="16" s="1"/>
  <c r="D251" i="16" s="1"/>
  <c r="F252" i="16"/>
  <c r="E252" i="16" s="1"/>
  <c r="D252" i="16" s="1"/>
  <c r="F253" i="16"/>
  <c r="E253" i="16" s="1"/>
  <c r="D253" i="16" s="1"/>
  <c r="F254" i="16"/>
  <c r="E254" i="16" s="1"/>
  <c r="D254" i="16" s="1"/>
  <c r="F255" i="16"/>
  <c r="E255" i="16" s="1"/>
  <c r="D255" i="16" s="1"/>
  <c r="F256" i="16"/>
  <c r="E256" i="16" s="1"/>
  <c r="D256" i="16" s="1"/>
  <c r="F257" i="16"/>
  <c r="E257" i="16" s="1"/>
  <c r="D257" i="16" s="1"/>
  <c r="F258" i="16"/>
  <c r="E258" i="16" s="1"/>
  <c r="D258" i="16" s="1"/>
  <c r="F259" i="16"/>
  <c r="E259" i="16" s="1"/>
  <c r="D259" i="16" s="1"/>
  <c r="F260" i="16"/>
  <c r="E260" i="16" s="1"/>
  <c r="D260" i="16" s="1"/>
  <c r="F261" i="16"/>
  <c r="E261" i="16" s="1"/>
  <c r="D261" i="16" s="1"/>
  <c r="F262" i="16"/>
  <c r="E262" i="16" s="1"/>
  <c r="D262" i="16" s="1"/>
  <c r="F263" i="16"/>
  <c r="E263" i="16" s="1"/>
  <c r="D263" i="16" s="1"/>
  <c r="F264" i="16"/>
  <c r="E264" i="16" s="1"/>
  <c r="D264" i="16" s="1"/>
  <c r="F265" i="16"/>
  <c r="E265" i="16" s="1"/>
  <c r="D265" i="16" s="1"/>
  <c r="F266" i="16"/>
  <c r="E266" i="16" s="1"/>
  <c r="D266" i="16" s="1"/>
  <c r="F267" i="16"/>
  <c r="E267" i="16" s="1"/>
  <c r="D267" i="16" s="1"/>
  <c r="F268" i="16"/>
  <c r="E268" i="16" s="1"/>
  <c r="D268" i="16" s="1"/>
  <c r="F269" i="16"/>
  <c r="E269" i="16" s="1"/>
  <c r="D269" i="16" s="1"/>
  <c r="F270" i="16"/>
  <c r="E270" i="16" s="1"/>
  <c r="D270" i="16" s="1"/>
  <c r="F272" i="16"/>
  <c r="E272" i="16" s="1"/>
  <c r="D272" i="16" s="1"/>
  <c r="F273" i="16"/>
  <c r="E273" i="16" s="1"/>
  <c r="D273" i="16" s="1"/>
  <c r="F274" i="16"/>
  <c r="E274" i="16" s="1"/>
  <c r="D274" i="16" s="1"/>
  <c r="F275" i="16"/>
  <c r="E275" i="16" s="1"/>
  <c r="D275" i="16" s="1"/>
  <c r="F276" i="16"/>
  <c r="E276" i="16" s="1"/>
  <c r="D276" i="16" s="1"/>
  <c r="F277" i="16"/>
  <c r="E277" i="16" s="1"/>
  <c r="D277" i="16" s="1"/>
  <c r="F278" i="16"/>
  <c r="E278" i="16" s="1"/>
  <c r="D278" i="16" s="1"/>
  <c r="F279" i="16"/>
  <c r="E279" i="16" s="1"/>
  <c r="D279" i="16" s="1"/>
  <c r="F280" i="16"/>
  <c r="E280" i="16" s="1"/>
  <c r="D280" i="16" s="1"/>
  <c r="F281" i="16"/>
  <c r="E281" i="16" s="1"/>
  <c r="D281" i="16" s="1"/>
  <c r="F282" i="16"/>
  <c r="E282" i="16" s="1"/>
  <c r="D282" i="16" s="1"/>
  <c r="F283" i="16"/>
  <c r="E283" i="16" s="1"/>
  <c r="D283" i="16" s="1"/>
  <c r="F284" i="16"/>
  <c r="E284" i="16" s="1"/>
  <c r="D284" i="16" s="1"/>
  <c r="F285" i="16"/>
  <c r="E285" i="16" s="1"/>
  <c r="D285" i="16" s="1"/>
  <c r="F286" i="16"/>
  <c r="E286" i="16" s="1"/>
  <c r="D286" i="16" s="1"/>
  <c r="F287" i="16"/>
  <c r="E287" i="16" s="1"/>
  <c r="D287" i="16" s="1"/>
  <c r="F288" i="16"/>
  <c r="E288" i="16" s="1"/>
  <c r="D288" i="16" s="1"/>
  <c r="F289" i="16"/>
  <c r="E289" i="16" s="1"/>
  <c r="D289" i="16" s="1"/>
  <c r="F290" i="16"/>
  <c r="E290" i="16" s="1"/>
  <c r="D290" i="16" s="1"/>
  <c r="F5" i="16"/>
  <c r="E5" i="16" s="1"/>
  <c r="D5" i="16" s="1"/>
  <c r="X17" i="13"/>
  <c r="X38" i="13"/>
  <c r="X39" i="13"/>
  <c r="X40" i="13"/>
  <c r="X6" i="13"/>
  <c r="P33" i="1"/>
  <c r="P32" i="1"/>
  <c r="P19" i="1"/>
  <c r="G5" i="18" l="1"/>
  <c r="G6" i="20"/>
  <c r="G7" i="20"/>
  <c r="G8" i="20"/>
  <c r="G9" i="20"/>
  <c r="G10" i="20"/>
  <c r="G11" i="20"/>
  <c r="G12" i="20"/>
  <c r="G13" i="20"/>
  <c r="G14" i="20"/>
  <c r="G15" i="20"/>
  <c r="G16" i="20"/>
  <c r="G17" i="20"/>
  <c r="G18" i="20"/>
  <c r="G19" i="20"/>
  <c r="G20" i="20"/>
  <c r="G21" i="20"/>
  <c r="G23" i="20"/>
  <c r="G24" i="20"/>
  <c r="G25" i="20"/>
  <c r="G26" i="20"/>
  <c r="G27" i="20"/>
  <c r="G28" i="20"/>
  <c r="G29" i="20"/>
  <c r="G30" i="20"/>
  <c r="G31" i="20"/>
  <c r="G32" i="20"/>
  <c r="G34" i="20"/>
  <c r="G35" i="20"/>
  <c r="G36" i="20"/>
  <c r="G37" i="20"/>
  <c r="G38" i="20"/>
  <c r="G39" i="20"/>
  <c r="G41" i="20"/>
  <c r="G43" i="20"/>
  <c r="G44" i="20"/>
  <c r="G45" i="20"/>
  <c r="G46" i="20"/>
  <c r="G47" i="20"/>
  <c r="G48" i="20"/>
  <c r="G49" i="20"/>
  <c r="G50" i="20"/>
  <c r="G51" i="20"/>
  <c r="G52" i="20"/>
  <c r="G5" i="20"/>
  <c r="H6" i="16"/>
  <c r="H7" i="16"/>
  <c r="H8" i="16"/>
  <c r="H9" i="16"/>
  <c r="H10" i="16"/>
  <c r="H11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3" i="16"/>
  <c r="H35" i="16"/>
  <c r="H36" i="16"/>
  <c r="H37" i="16"/>
  <c r="H38" i="16"/>
  <c r="H39" i="16"/>
  <c r="H40" i="16"/>
  <c r="H41" i="16"/>
  <c r="H42" i="16"/>
  <c r="H43" i="16"/>
  <c r="H44" i="16"/>
  <c r="H45" i="16"/>
  <c r="H46" i="16"/>
  <c r="H47" i="16"/>
  <c r="H48" i="16"/>
  <c r="H49" i="16"/>
  <c r="H50" i="16"/>
  <c r="H51" i="16"/>
  <c r="H52" i="16"/>
  <c r="H53" i="16"/>
  <c r="H54" i="16"/>
  <c r="H55" i="16"/>
  <c r="H56" i="16"/>
  <c r="H57" i="16"/>
  <c r="H58" i="16"/>
  <c r="H59" i="16"/>
  <c r="H60" i="16"/>
  <c r="H61" i="16"/>
  <c r="H62" i="16"/>
  <c r="H63" i="16"/>
  <c r="H64" i="16"/>
  <c r="H65" i="16"/>
  <c r="H66" i="16"/>
  <c r="H67" i="16"/>
  <c r="H68" i="16"/>
  <c r="H69" i="16"/>
  <c r="H70" i="16"/>
  <c r="H71" i="16"/>
  <c r="H72" i="16"/>
  <c r="H73" i="16"/>
  <c r="H74" i="16"/>
  <c r="H75" i="16"/>
  <c r="H76" i="16"/>
  <c r="H77" i="16"/>
  <c r="H78" i="16"/>
  <c r="H79" i="16"/>
  <c r="H80" i="16"/>
  <c r="H81" i="16"/>
  <c r="H82" i="16"/>
  <c r="H83" i="16"/>
  <c r="H84" i="16"/>
  <c r="H85" i="16"/>
  <c r="H86" i="16"/>
  <c r="H87" i="16"/>
  <c r="H88" i="16"/>
  <c r="H89" i="16"/>
  <c r="H90" i="16"/>
  <c r="H92" i="16"/>
  <c r="H93" i="16"/>
  <c r="H94" i="16"/>
  <c r="H95" i="16"/>
  <c r="H96" i="16"/>
  <c r="H97" i="16"/>
  <c r="H98" i="16"/>
  <c r="H99" i="16"/>
  <c r="H100" i="16"/>
  <c r="H101" i="16"/>
  <c r="H102" i="16"/>
  <c r="H103" i="16"/>
  <c r="H104" i="16"/>
  <c r="H105" i="16"/>
  <c r="H107" i="16"/>
  <c r="H108" i="16"/>
  <c r="H109" i="16"/>
  <c r="H110" i="16"/>
  <c r="H111" i="16"/>
  <c r="H112" i="16"/>
  <c r="H113" i="16"/>
  <c r="H114" i="16"/>
  <c r="H115" i="16"/>
  <c r="H116" i="16"/>
  <c r="H117" i="16"/>
  <c r="H118" i="16"/>
  <c r="H119" i="16"/>
  <c r="H120" i="16"/>
  <c r="H121" i="16"/>
  <c r="H122" i="16"/>
  <c r="H123" i="16"/>
  <c r="H124" i="16"/>
  <c r="H125" i="16"/>
  <c r="H126" i="16"/>
  <c r="H127" i="16"/>
  <c r="H128" i="16"/>
  <c r="H129" i="16"/>
  <c r="H130" i="16"/>
  <c r="H131" i="16"/>
  <c r="H132" i="16"/>
  <c r="H133" i="16"/>
  <c r="H134" i="16"/>
  <c r="H135" i="16"/>
  <c r="H136" i="16"/>
  <c r="H137" i="16"/>
  <c r="H138" i="16"/>
  <c r="H139" i="16"/>
  <c r="H140" i="16"/>
  <c r="H141" i="16"/>
  <c r="H142" i="16"/>
  <c r="H143" i="16"/>
  <c r="H144" i="16"/>
  <c r="H145" i="16"/>
  <c r="H146" i="16"/>
  <c r="H147" i="16"/>
  <c r="H148" i="16"/>
  <c r="H149" i="16"/>
  <c r="H150" i="16"/>
  <c r="H151" i="16"/>
  <c r="H152" i="16"/>
  <c r="H153" i="16"/>
  <c r="H154" i="16"/>
  <c r="H155" i="16"/>
  <c r="H156" i="16"/>
  <c r="H157" i="16"/>
  <c r="H158" i="16"/>
  <c r="H159" i="16"/>
  <c r="H160" i="16"/>
  <c r="H161" i="16"/>
  <c r="H164" i="16"/>
  <c r="H165" i="16"/>
  <c r="H166" i="16"/>
  <c r="H167" i="16"/>
  <c r="H168" i="16"/>
  <c r="H169" i="16"/>
  <c r="H170" i="16"/>
  <c r="H171" i="16"/>
  <c r="H172" i="16"/>
  <c r="H173" i="16"/>
  <c r="H174" i="16"/>
  <c r="H175" i="16"/>
  <c r="H176" i="16"/>
  <c r="H177" i="16"/>
  <c r="H178" i="16"/>
  <c r="H179" i="16"/>
  <c r="H181" i="16"/>
  <c r="H182" i="16"/>
  <c r="H183" i="16"/>
  <c r="H184" i="16"/>
  <c r="H185" i="16"/>
  <c r="H186" i="16"/>
  <c r="H188" i="16"/>
  <c r="H189" i="16"/>
  <c r="H190" i="16"/>
  <c r="H191" i="16"/>
  <c r="H192" i="16"/>
  <c r="H193" i="16"/>
  <c r="H194" i="16"/>
  <c r="H195" i="16"/>
  <c r="H196" i="16"/>
  <c r="H197" i="16"/>
  <c r="H198" i="16"/>
  <c r="H199" i="16"/>
  <c r="H200" i="16"/>
  <c r="H201" i="16"/>
  <c r="H202" i="16"/>
  <c r="H203" i="16"/>
  <c r="H204" i="16"/>
  <c r="H206" i="16"/>
  <c r="H207" i="16"/>
  <c r="H208" i="16"/>
  <c r="H209" i="16"/>
  <c r="H210" i="16"/>
  <c r="H211" i="16"/>
  <c r="H212" i="16"/>
  <c r="H213" i="16"/>
  <c r="H214" i="16"/>
  <c r="H215" i="16"/>
  <c r="H216" i="16"/>
  <c r="H217" i="16"/>
  <c r="H218" i="16"/>
  <c r="H219" i="16"/>
  <c r="H220" i="16"/>
  <c r="H221" i="16"/>
  <c r="H222" i="16"/>
  <c r="H223" i="16"/>
  <c r="H224" i="16"/>
  <c r="H225" i="16"/>
  <c r="H226" i="16"/>
  <c r="H227" i="16"/>
  <c r="H228" i="16"/>
  <c r="H229" i="16"/>
  <c r="H230" i="16"/>
  <c r="H231" i="16"/>
  <c r="H232" i="16"/>
  <c r="H233" i="16"/>
  <c r="H234" i="16"/>
  <c r="H235" i="16"/>
  <c r="H236" i="16"/>
  <c r="H237" i="16"/>
  <c r="H238" i="16"/>
  <c r="H239" i="16"/>
  <c r="H240" i="16"/>
  <c r="H241" i="16"/>
  <c r="H242" i="16"/>
  <c r="H243" i="16"/>
  <c r="H246" i="16"/>
  <c r="H247" i="16"/>
  <c r="H249" i="16"/>
  <c r="H250" i="16"/>
  <c r="H251" i="16"/>
  <c r="H252" i="16"/>
  <c r="H253" i="16"/>
  <c r="H254" i="16"/>
  <c r="H255" i="16"/>
  <c r="H256" i="16"/>
  <c r="H257" i="16"/>
  <c r="H258" i="16"/>
  <c r="H259" i="16"/>
  <c r="H260" i="16"/>
  <c r="H261" i="16"/>
  <c r="H262" i="16"/>
  <c r="H263" i="16"/>
  <c r="H264" i="16"/>
  <c r="H265" i="16"/>
  <c r="H266" i="16"/>
  <c r="H267" i="16"/>
  <c r="H268" i="16"/>
  <c r="H269" i="16"/>
  <c r="H270" i="16"/>
  <c r="H272" i="16"/>
  <c r="H273" i="16"/>
  <c r="H274" i="16"/>
  <c r="H275" i="16"/>
  <c r="H276" i="16"/>
  <c r="H277" i="16"/>
  <c r="H278" i="16"/>
  <c r="H279" i="16"/>
  <c r="H280" i="16"/>
  <c r="H281" i="16"/>
  <c r="H282" i="16"/>
  <c r="H283" i="16"/>
  <c r="H284" i="16"/>
  <c r="H285" i="16"/>
  <c r="H286" i="16"/>
  <c r="H287" i="16"/>
  <c r="H288" i="16"/>
  <c r="H289" i="16"/>
  <c r="H290" i="16"/>
  <c r="H5" i="16"/>
  <c r="Z26" i="13"/>
  <c r="Z23" i="13"/>
  <c r="Z17" i="13"/>
  <c r="Z16" i="13"/>
  <c r="Z9" i="13"/>
  <c r="X44" i="13"/>
  <c r="X30" i="13"/>
  <c r="X29" i="13"/>
  <c r="X27" i="13"/>
  <c r="X26" i="13"/>
  <c r="X22" i="13"/>
  <c r="X21" i="13"/>
  <c r="X20" i="13"/>
  <c r="X15" i="13"/>
  <c r="X14" i="13"/>
  <c r="X13" i="13"/>
  <c r="X12" i="13"/>
  <c r="X8" i="13"/>
  <c r="X7" i="13"/>
  <c r="L5" i="19"/>
  <c r="L5" i="11"/>
  <c r="P6" i="1"/>
  <c r="P7" i="1"/>
  <c r="P8" i="1"/>
  <c r="P9" i="1"/>
  <c r="P11" i="1"/>
  <c r="P12" i="1"/>
  <c r="P13" i="1"/>
  <c r="P14" i="1"/>
  <c r="P15" i="1"/>
  <c r="P4" i="1"/>
  <c r="N6" i="2"/>
  <c r="N7" i="2"/>
  <c r="N8" i="2"/>
  <c r="N9" i="2"/>
  <c r="N10" i="2"/>
  <c r="N12" i="2"/>
  <c r="N13" i="2"/>
  <c r="N14" i="2"/>
  <c r="N15" i="2"/>
  <c r="N16" i="2"/>
  <c r="N17" i="2"/>
  <c r="N5" i="2"/>
  <c r="K58" i="12"/>
  <c r="N58" i="12"/>
  <c r="B15" i="3" l="1"/>
  <c r="B13" i="3"/>
  <c r="Q58" i="12" l="1"/>
  <c r="Q32" i="12"/>
  <c r="Q33" i="12" s="1"/>
  <c r="Q34" i="12" s="1"/>
  <c r="Q35" i="12" s="1"/>
  <c r="Q36" i="12" s="1"/>
  <c r="Q37" i="12" s="1"/>
  <c r="Q38" i="12" s="1"/>
  <c r="Q39" i="12" s="1"/>
  <c r="Q40" i="12" s="1"/>
  <c r="Q41" i="12" s="1"/>
  <c r="Q42" i="12" s="1"/>
  <c r="Q43" i="12" s="1"/>
  <c r="Q44" i="12" s="1"/>
  <c r="Q45" i="12" s="1"/>
  <c r="Q46" i="12" s="1"/>
  <c r="Q47" i="12" s="1"/>
  <c r="Q48" i="12" s="1"/>
  <c r="Q49" i="12" s="1"/>
  <c r="Q50" i="12" s="1"/>
  <c r="Q51" i="12" s="1"/>
  <c r="Q52" i="12" s="1"/>
  <c r="Q53" i="12" s="1"/>
  <c r="Q54" i="12" s="1"/>
  <c r="Q55" i="12" s="1"/>
  <c r="R30" i="12"/>
  <c r="R31" i="12" s="1"/>
  <c r="R32" i="12" s="1"/>
  <c r="R33" i="12" s="1"/>
  <c r="R34" i="12" s="1"/>
  <c r="R35" i="12" s="1"/>
  <c r="R36" i="12" l="1"/>
  <c r="R37" i="12" s="1"/>
  <c r="R38" i="12" s="1"/>
  <c r="R39" i="12" s="1"/>
  <c r="R40" i="12" s="1"/>
  <c r="R41" i="12" s="1"/>
  <c r="R42" i="12" s="1"/>
  <c r="R43" i="12" s="1"/>
  <c r="R44" i="12" s="1"/>
  <c r="R45" i="12" s="1"/>
  <c r="R46" i="12" s="1"/>
  <c r="R47" i="12" s="1"/>
  <c r="R48" i="12" s="1"/>
  <c r="R49" i="12" s="1"/>
  <c r="R50" i="12" s="1"/>
  <c r="R51" i="12" s="1"/>
  <c r="R52" i="12" s="1"/>
  <c r="R53" i="12" s="1"/>
  <c r="R54" i="12" s="1"/>
  <c r="N212" i="16" l="1"/>
  <c r="N207" i="16"/>
  <c r="N202" i="16"/>
  <c r="N157" i="16"/>
  <c r="N139" i="16"/>
  <c r="N55" i="16"/>
  <c r="N6" i="16"/>
  <c r="Y31" i="12" l="1"/>
  <c r="Y32" i="12" s="1"/>
  <c r="Y33" i="12" s="1"/>
  <c r="Y34" i="12" s="1"/>
  <c r="Y35" i="12" s="1"/>
  <c r="Y36" i="12" s="1"/>
  <c r="Y37" i="12" s="1"/>
  <c r="Y38" i="12" s="1"/>
  <c r="Y39" i="12" s="1"/>
  <c r="Y40" i="12" s="1"/>
  <c r="Y41" i="12" s="1"/>
  <c r="Y42" i="12" s="1"/>
  <c r="Y43" i="12" s="1"/>
  <c r="Y44" i="12" s="1"/>
  <c r="Y45" i="12" s="1"/>
  <c r="Y46" i="12" s="1"/>
  <c r="Y47" i="12" s="1"/>
  <c r="Y48" i="12" s="1"/>
  <c r="Y49" i="12" s="1"/>
  <c r="Y50" i="12" s="1"/>
  <c r="Y51" i="12" s="1"/>
  <c r="Y52" i="12" s="1"/>
  <c r="Y53" i="12" s="1"/>
  <c r="Y54" i="12" s="1"/>
  <c r="Y55" i="12" s="1"/>
  <c r="AH31" i="12" l="1"/>
  <c r="AH32" i="12" s="1"/>
  <c r="AH33" i="12" s="1"/>
  <c r="AH34" i="12" s="1"/>
  <c r="AH35" i="12" s="1"/>
  <c r="AH36" i="12" s="1"/>
  <c r="AH37" i="12" s="1"/>
  <c r="AH38" i="12" s="1"/>
  <c r="AH39" i="12" s="1"/>
  <c r="AH40" i="12" s="1"/>
  <c r="AH41" i="12" s="1"/>
  <c r="AH42" i="12" s="1"/>
  <c r="AH43" i="12" s="1"/>
  <c r="AH44" i="12" s="1"/>
  <c r="AH45" i="12" s="1"/>
  <c r="AH46" i="12" s="1"/>
  <c r="AH47" i="12" s="1"/>
  <c r="AH48" i="12" s="1"/>
  <c r="AH49" i="12" s="1"/>
  <c r="AH50" i="12" s="1"/>
  <c r="AH51" i="12" s="1"/>
  <c r="AH52" i="12" s="1"/>
  <c r="AH53" i="12" s="1"/>
  <c r="AH54" i="12" s="1"/>
  <c r="AH55" i="12" s="1"/>
  <c r="AG31" i="12"/>
  <c r="AG32" i="12" s="1"/>
  <c r="AF31" i="12"/>
  <c r="AE31" i="12"/>
  <c r="AE32" i="12" s="1"/>
  <c r="AE33" i="12" s="1"/>
  <c r="AE34" i="12" s="1"/>
  <c r="AE35" i="12" s="1"/>
  <c r="AE36" i="12" s="1"/>
  <c r="AE37" i="12" s="1"/>
  <c r="AE38" i="12" s="1"/>
  <c r="AE39" i="12" s="1"/>
  <c r="AE40" i="12" s="1"/>
  <c r="AE41" i="12" s="1"/>
  <c r="AE42" i="12" s="1"/>
  <c r="AE43" i="12" s="1"/>
  <c r="AE44" i="12" s="1"/>
  <c r="AE45" i="12" s="1"/>
  <c r="AE46" i="12" s="1"/>
  <c r="AE47" i="12" s="1"/>
  <c r="AE48" i="12" s="1"/>
  <c r="AE49" i="12" s="1"/>
  <c r="AE50" i="12" s="1"/>
  <c r="AE51" i="12" s="1"/>
  <c r="AE52" i="12" s="1"/>
  <c r="AE53" i="12" s="1"/>
  <c r="AE54" i="12" s="1"/>
  <c r="AE55" i="12" s="1"/>
  <c r="AD31" i="12"/>
  <c r="AD32" i="12" s="1"/>
  <c r="AC33" i="12" s="1"/>
  <c r="AC31" i="12"/>
  <c r="AB31" i="12"/>
  <c r="AB32" i="12" s="1"/>
  <c r="AB33" i="12" s="1"/>
  <c r="AB34" i="12" s="1"/>
  <c r="AB35" i="12" s="1"/>
  <c r="AB36" i="12" s="1"/>
  <c r="AB37" i="12" s="1"/>
  <c r="AB38" i="12" s="1"/>
  <c r="AB39" i="12" s="1"/>
  <c r="AB40" i="12" s="1"/>
  <c r="AB41" i="12" s="1"/>
  <c r="AB42" i="12" s="1"/>
  <c r="AB43" i="12" s="1"/>
  <c r="AB44" i="12" s="1"/>
  <c r="AB45" i="12" s="1"/>
  <c r="AB46" i="12" s="1"/>
  <c r="AB47" i="12" s="1"/>
  <c r="AB48" i="12" s="1"/>
  <c r="AB49" i="12" s="1"/>
  <c r="AB50" i="12" s="1"/>
  <c r="AB51" i="12" s="1"/>
  <c r="AB52" i="12" s="1"/>
  <c r="AB53" i="12" s="1"/>
  <c r="AB54" i="12" s="1"/>
  <c r="AB55" i="12" s="1"/>
  <c r="AA31" i="12"/>
  <c r="Z31" i="12"/>
  <c r="AF32" i="12" l="1"/>
  <c r="AC32" i="12"/>
  <c r="AA32" i="12"/>
  <c r="Z32" i="12"/>
  <c r="AG33" i="12"/>
  <c r="AF33" i="12"/>
  <c r="AD33" i="12"/>
  <c r="AG34" i="12" l="1"/>
  <c r="AF34" i="12"/>
  <c r="AD34" i="12"/>
  <c r="AC34" i="12"/>
  <c r="AA33" i="12"/>
  <c r="Z33" i="12"/>
  <c r="AC35" i="12" l="1"/>
  <c r="AD35" i="12"/>
  <c r="AA34" i="12"/>
  <c r="Z34" i="12"/>
  <c r="AG35" i="12"/>
  <c r="AF35" i="12"/>
  <c r="Z35" i="12" l="1"/>
  <c r="AA35" i="12"/>
  <c r="AD36" i="12"/>
  <c r="AC36" i="12"/>
  <c r="AF36" i="12"/>
  <c r="AG36" i="12"/>
  <c r="AC37" i="12" l="1"/>
  <c r="AD37" i="12"/>
  <c r="AG37" i="12"/>
  <c r="AF37" i="12"/>
  <c r="AA36" i="12"/>
  <c r="Z36" i="12"/>
  <c r="AF38" i="12" l="1"/>
  <c r="AG38" i="12"/>
  <c r="AD38" i="12"/>
  <c r="AC38" i="12"/>
  <c r="Z37" i="12"/>
  <c r="AA37" i="12"/>
  <c r="AC39" i="12" l="1"/>
  <c r="AD39" i="12"/>
  <c r="AA38" i="12"/>
  <c r="Z38" i="12"/>
  <c r="AG39" i="12"/>
  <c r="AF39" i="12"/>
  <c r="AF40" i="12" l="1"/>
  <c r="AG40" i="12"/>
  <c r="Z39" i="12"/>
  <c r="AA39" i="12"/>
  <c r="AD40" i="12"/>
  <c r="AC40" i="12"/>
  <c r="AA40" i="12" l="1"/>
  <c r="Z40" i="12"/>
  <c r="AG41" i="12"/>
  <c r="AF41" i="12"/>
  <c r="AC41" i="12"/>
  <c r="AD41" i="12"/>
  <c r="AF42" i="12" l="1"/>
  <c r="AG42" i="12"/>
  <c r="AD42" i="12"/>
  <c r="AC42" i="12"/>
  <c r="Z41" i="12"/>
  <c r="AA41" i="12"/>
  <c r="AC43" i="12" l="1"/>
  <c r="AD43" i="12"/>
  <c r="AA42" i="12"/>
  <c r="Z42" i="12"/>
  <c r="AG43" i="12"/>
  <c r="AF43" i="12"/>
  <c r="Z43" i="12" l="1"/>
  <c r="AA43" i="12"/>
  <c r="AD44" i="12"/>
  <c r="AC44" i="12"/>
  <c r="AF44" i="12"/>
  <c r="AG44" i="12"/>
  <c r="AC45" i="12" l="1"/>
  <c r="AD45" i="12"/>
  <c r="AG45" i="12"/>
  <c r="AF45" i="12"/>
  <c r="AA44" i="12"/>
  <c r="Z44" i="12"/>
  <c r="AG46" i="12" l="1"/>
  <c r="AF46" i="12"/>
  <c r="AD46" i="12"/>
  <c r="AC46" i="12"/>
  <c r="Z45" i="12"/>
  <c r="AA45" i="12"/>
  <c r="AC47" i="12" l="1"/>
  <c r="AD47" i="12"/>
  <c r="AA46" i="12"/>
  <c r="Z46" i="12"/>
  <c r="AG47" i="12"/>
  <c r="AF47" i="12"/>
  <c r="AA47" i="12" l="1"/>
  <c r="Z47" i="12"/>
  <c r="AD48" i="12"/>
  <c r="AC48" i="12"/>
  <c r="AG48" i="12"/>
  <c r="AF48" i="12"/>
  <c r="AC49" i="12" l="1"/>
  <c r="AD49" i="12"/>
  <c r="AG49" i="12"/>
  <c r="AF49" i="12"/>
  <c r="AA48" i="12"/>
  <c r="Z48" i="12"/>
  <c r="AA49" i="12" l="1"/>
  <c r="Z49" i="12"/>
  <c r="AG50" i="12"/>
  <c r="AF50" i="12"/>
  <c r="AD50" i="12"/>
  <c r="AC50" i="12"/>
  <c r="AG51" i="12" l="1"/>
  <c r="AF51" i="12"/>
  <c r="AC51" i="12"/>
  <c r="AD51" i="12"/>
  <c r="AA50" i="12"/>
  <c r="Z50" i="12"/>
  <c r="AD52" i="12" l="1"/>
  <c r="AC52" i="12"/>
  <c r="AA51" i="12"/>
  <c r="Z51" i="12"/>
  <c r="AG52" i="12"/>
  <c r="AF52" i="12"/>
  <c r="AG53" i="12" l="1"/>
  <c r="AF53" i="12"/>
  <c r="AC53" i="12"/>
  <c r="AD53" i="12"/>
  <c r="AA52" i="12"/>
  <c r="Z52" i="12"/>
  <c r="AD54" i="12" l="1"/>
  <c r="AC55" i="12" s="1"/>
  <c r="AC54" i="12"/>
  <c r="AA53" i="12"/>
  <c r="Z53" i="12"/>
  <c r="AG54" i="12"/>
  <c r="AF55" i="12" s="1"/>
  <c r="AF54" i="12"/>
  <c r="AA54" i="12" l="1"/>
  <c r="Z55" i="12" s="1"/>
  <c r="Z54" i="12"/>
</calcChain>
</file>

<file path=xl/sharedStrings.xml><?xml version="1.0" encoding="utf-8"?>
<sst xmlns="http://schemas.openxmlformats.org/spreadsheetml/2006/main" count="3449" uniqueCount="700">
  <si>
    <t>Subsidiebedragen Groepsopvang</t>
  </si>
  <si>
    <t>vanaf 1/3/2025</t>
  </si>
  <si>
    <t>vanaf 1/6/2024 tot 28/2/2025</t>
  </si>
  <si>
    <t>vanaf 1/1/2024 tot 31/5/2024</t>
  </si>
  <si>
    <t>vanaf 1/12/2023 tot 31/12/2023</t>
  </si>
  <si>
    <t>vanaf 1-1-2023 tot 30/11/2023</t>
  </si>
  <si>
    <t>vanaf 1/12/2022 tot 31/12/2022</t>
  </si>
  <si>
    <t>vanaf 1/9/2022 tot 30/11/2022</t>
  </si>
  <si>
    <t>vanaf 1/6/2022 tot 31/8/2022</t>
  </si>
  <si>
    <t>vanaf 1/4/2022 tot 31/5/2022</t>
  </si>
  <si>
    <t>vanaf 1/2/2022 tot 31/3/2022</t>
  </si>
  <si>
    <t>vanaf 1/10/2021 tot 31/1/2022</t>
  </si>
  <si>
    <t>vanaf 1/4/2021 tot 30/9/2021</t>
  </si>
  <si>
    <t>vanaf 1/7/2020 tot 30/3/2021</t>
  </si>
  <si>
    <t>vanaf 1/4/2020 - 30/6/2020</t>
  </si>
  <si>
    <t>1/1/2020 - 31/03/2020</t>
  </si>
  <si>
    <t>1/1/2019-31/12/2019</t>
  </si>
  <si>
    <t>1/12/2018 -31/12/2018</t>
  </si>
  <si>
    <t>1/10/2018 -30/11/2018</t>
  </si>
  <si>
    <t>1/7/2017 - 30/9/2018</t>
  </si>
  <si>
    <t>1/7/2016 - 30/6/2017</t>
  </si>
  <si>
    <t>1/1/2016 -30/6/2016</t>
  </si>
  <si>
    <t>1/4/2015 - 31/21/2015</t>
  </si>
  <si>
    <t>1/4/2014 - 31/3/2015</t>
  </si>
  <si>
    <t xml:space="preserve">Basissubsidie (T1) </t>
  </si>
  <si>
    <t xml:space="preserve">euro per T1 plaats </t>
  </si>
  <si>
    <t>euro per T1 plaats</t>
  </si>
  <si>
    <t>Subsidie voor inkomenstarief  - Leeftijd  Basisbedrag 20 jaar Tarief A</t>
  </si>
  <si>
    <t>euro per T2A plaats</t>
  </si>
  <si>
    <t>Subsidie voor inkomenstarief - Leeftijd - Bijkomend bedrag per jaar Tarief A</t>
  </si>
  <si>
    <t>Subsidie voor inkomenstarief  - Leeftijd  Basisbedrag 20 jaar Tarief B</t>
  </si>
  <si>
    <t>Niet meer van toepassing</t>
  </si>
  <si>
    <t>euro per T2B plaats</t>
  </si>
  <si>
    <t>Subsidie voor inkomenstarief - Leeftijd - Bijkomend bedrag per jaar Tarief B</t>
  </si>
  <si>
    <t>Subsidie voor inkomenstarief - Prestaties</t>
  </si>
  <si>
    <t>euro per prestatie</t>
  </si>
  <si>
    <t>Subsidie voor versterking medewerkersbeleid</t>
  </si>
  <si>
    <t>Plussubsidie</t>
  </si>
  <si>
    <t>euro per T3 plaats</t>
  </si>
  <si>
    <t>Subsidie voor individuele inclusieve opvang</t>
  </si>
  <si>
    <t>per opvangdag</t>
  </si>
  <si>
    <t>Subsidie voor structurele inclusieve opvang</t>
  </si>
  <si>
    <t>per plaats met subsidie structurele opvang</t>
  </si>
  <si>
    <t>Subsidie voor ruimere openingsmomenten</t>
  </si>
  <si>
    <t>Per module</t>
  </si>
  <si>
    <t>Subsidie voor dringende kinderopvang - vast bedrag</t>
  </si>
  <si>
    <t>per dringende opvangplaats</t>
  </si>
  <si>
    <t>Subisidie voor dringende kinderopvang - kindbedrag</t>
  </si>
  <si>
    <t>per kind</t>
  </si>
  <si>
    <t>Flexibele basissubsidie</t>
  </si>
  <si>
    <t>per flex T1  plaats</t>
  </si>
  <si>
    <t>Flexibele urenpakketten</t>
  </si>
  <si>
    <t>per urenpakket</t>
  </si>
  <si>
    <t>Subsidiebedragen Gezinsopvang/Groepsopvang Samenwerkende Onthaalouders</t>
  </si>
  <si>
    <t>vanaf 1/4/2024 tot 31/5/2024</t>
  </si>
  <si>
    <t>vanaf 1/1/2024 tot 31/3/2024</t>
  </si>
  <si>
    <t>vanaf 1/1/2023 tot 30/11/2023</t>
  </si>
  <si>
    <t>vanaf 1/5/2021 tot 30/9/2021</t>
  </si>
  <si>
    <t>vanaf 1/4/2021 tot 30/4/2021</t>
  </si>
  <si>
    <t>vanaf 1/4/2020 tot 31/3/2021</t>
  </si>
  <si>
    <t>1/1/2019 - 31/3/2020</t>
  </si>
  <si>
    <t>1/10/2018-31/12/2018</t>
  </si>
  <si>
    <t>1/4/2014 - 30/6/2016</t>
  </si>
  <si>
    <t>Basissubsidie (T1)</t>
  </si>
  <si>
    <t>Basissubsidie Plus (T1) (enkel voor organisatoren zonder gesubsidieerde T2A plaatsen)</t>
  </si>
  <si>
    <t>Subsidie voor inkomenstarief - Prestaties (1)</t>
  </si>
  <si>
    <t xml:space="preserve">euro per prestatie </t>
  </si>
  <si>
    <t>Flexibele gezinsopvang - per plaats</t>
  </si>
  <si>
    <t>euro  per T2 (A + B) plaats</t>
  </si>
  <si>
    <t>Flexibele gezinsopvang - per prestatie</t>
  </si>
  <si>
    <t>per flexibele prestatie</t>
  </si>
  <si>
    <t>Per plaats met subsidie structurele opvang</t>
  </si>
  <si>
    <t>Subsidie voor samenwerkingsverband</t>
  </si>
  <si>
    <t xml:space="preserve">per T2 (A + B) plaats </t>
  </si>
  <si>
    <t>Kostenvergoeding gezinsopvang (1)</t>
  </si>
  <si>
    <t>per volle dag en per opgevangen kind</t>
  </si>
  <si>
    <t>Verdeling restbudget flex gezinsopvang</t>
  </si>
  <si>
    <t>euro per plaats van 1-1-2023 tot 30-11-2023</t>
  </si>
  <si>
    <t>euro per plaats van 1-1-2022 tot 31-1-2022</t>
  </si>
  <si>
    <t>euro per plaats tot 30 september 2021</t>
  </si>
  <si>
    <t>euro per plaats tot 31 maart 2020</t>
  </si>
  <si>
    <t>euro per plaats</t>
  </si>
  <si>
    <t>euro per plaats tot 30 september 2018</t>
  </si>
  <si>
    <t>euro per plaats tot 30 juni 2017</t>
  </si>
  <si>
    <t>euro per plaats van 1-12-2023 tot 31-12-2023</t>
  </si>
  <si>
    <t>euro per plaats van 1-2-2022 tot 31-3-2022</t>
  </si>
  <si>
    <t>euro per plaats van 1-4-2022 tot 31-5-2022</t>
  </si>
  <si>
    <t>euro per plaats van 1-6-2022 tot 31-8-2022</t>
  </si>
  <si>
    <t>euro per plaats van 1-9-2022 tot 30-11-2022</t>
  </si>
  <si>
    <t>euro per plaats van 1-12-2022 tot 31-12-2022</t>
  </si>
  <si>
    <t>euro per plaats vanaf 1 oktober 2021</t>
  </si>
  <si>
    <t>euro per plaats vanaf 1 april 2020</t>
  </si>
  <si>
    <t>euro per plaats vanaf 1 oktober 2018</t>
  </si>
  <si>
    <t>euro per plaats vanaf 1 juli 2017</t>
  </si>
  <si>
    <t>Subsidiebedrag onthaalouders werknemers</t>
  </si>
  <si>
    <t>euro per VTE - Private organisatoren</t>
  </si>
  <si>
    <t>euro per VTE</t>
  </si>
  <si>
    <t>euro per VTE - Openbare organisatoren</t>
  </si>
  <si>
    <t>Subsidiebedrag vervangcapaciteit</t>
  </si>
  <si>
    <t>Bedrag tijdelijke vervangcapaciteit</t>
  </si>
  <si>
    <t>euro per volle dag en per opgevangen kind</t>
  </si>
  <si>
    <t>euro per halve dag en per opgevangen kind</t>
  </si>
  <si>
    <t>De subsidie wordt verminderd met het bedrag dat aan de gezinnen wordt gefactureerd.</t>
  </si>
  <si>
    <t>Kinderopvangtoeslag</t>
  </si>
  <si>
    <t>Van 1/9/2024 tot 31/8/2025</t>
  </si>
  <si>
    <t>Van 1/9/2023 tot 31/8/2024</t>
  </si>
  <si>
    <t>Van 1/9/2022 tot 31/8/2023</t>
  </si>
  <si>
    <t>Van 1/9/2021 tot 31/8/2022</t>
  </si>
  <si>
    <t>Van 1/9/2020 tot 31/8/2021</t>
  </si>
  <si>
    <t>Van 1/1/2019 tot 31/8/2020</t>
  </si>
  <si>
    <t>euro per volledige opvangdag</t>
  </si>
  <si>
    <t>Inkomenstarief: Bedragen en coëfficienten</t>
  </si>
  <si>
    <t>Index 2025 3,61</t>
  </si>
  <si>
    <t>Index 2024 4</t>
  </si>
  <si>
    <t>Index 2023 9,68</t>
  </si>
  <si>
    <t>Index 2022 1,89</t>
  </si>
  <si>
    <t>Index 2021 1,02</t>
  </si>
  <si>
    <t>Index 2020 1,45</t>
  </si>
  <si>
    <t>Index 2019 1,75%</t>
  </si>
  <si>
    <t>Bedragen op basis van het aanslagbiljet</t>
  </si>
  <si>
    <t>Inkomenstarief</t>
  </si>
  <si>
    <t>Inkomen van - tot</t>
  </si>
  <si>
    <t>Inkomen vermenigvuldigd met 0,000385</t>
  </si>
  <si>
    <t>-</t>
  </si>
  <si>
    <t>Max 16,66</t>
  </si>
  <si>
    <t>Max 16,37</t>
  </si>
  <si>
    <t>Max 16,12</t>
  </si>
  <si>
    <t>Max 15,95</t>
  </si>
  <si>
    <t>Max 15,88</t>
  </si>
  <si>
    <t>Inkomen vermenigvuldigd met 0,000380</t>
  </si>
  <si>
    <t>Max 22,01</t>
  </si>
  <si>
    <t>Max 21,63</t>
  </si>
  <si>
    <t>Max 21,28</t>
  </si>
  <si>
    <t>Max 21,05</t>
  </si>
  <si>
    <t>Max 20,96</t>
  </si>
  <si>
    <t xml:space="preserve">Per inkomensschijf </t>
  </si>
  <si>
    <t xml:space="preserve"> en meer </t>
  </si>
  <si>
    <t>en meer</t>
  </si>
  <si>
    <t xml:space="preserve">en meer </t>
  </si>
  <si>
    <t>Bedragen op basis van het maandinkomen</t>
  </si>
  <si>
    <t>Coefficient om het maandinkomen om te zetten naar een jaarbedrag</t>
  </si>
  <si>
    <t>Vermindering voor lage inkomens</t>
  </si>
  <si>
    <t>Korting</t>
  </si>
  <si>
    <t xml:space="preserve">                   -      </t>
  </si>
  <si>
    <t xml:space="preserve">voorrang </t>
  </si>
  <si>
    <t>Maximumtarief</t>
  </si>
  <si>
    <t>Per dag</t>
  </si>
  <si>
    <t>per dag</t>
  </si>
  <si>
    <t>Minimumtarieven</t>
  </si>
  <si>
    <t>Standaard minimumtarief</t>
  </si>
  <si>
    <t>5,47</t>
  </si>
  <si>
    <t>Uitzonderlijk minimumtarief</t>
  </si>
  <si>
    <t>3,28</t>
  </si>
  <si>
    <t>Allerlaagste minimumtarief</t>
  </si>
  <si>
    <t>1,72</t>
  </si>
  <si>
    <t>Kinder- en meerlingenkorting</t>
  </si>
  <si>
    <t>euro</t>
  </si>
  <si>
    <t>3,23 euro</t>
  </si>
  <si>
    <t>3,18 euro</t>
  </si>
  <si>
    <t>3,15 euro</t>
  </si>
  <si>
    <t>3,14 euro</t>
  </si>
  <si>
    <t xml:space="preserve">Inkomen als kenmerk voor financiele situatie 
kwetsbaar gezin </t>
  </si>
  <si>
    <t>Dit inkomen bepaalt of het gezin in aanmerking komt voor:
- voorrang voor gezin met laag inkomen voor plussubsidie
- kenmerk kwetsbaar gezin voor plussubsidie
- verlaagde waarborg van 50 euro</t>
  </si>
  <si>
    <t>Dit inkomen geeft aanleiding tot volgend inkomenstarief (zonder kindkorting en individueel verminderd tarief):</t>
  </si>
  <si>
    <t>Laag inkomen om in aanmerking te komen voor specifiek individueel verminderd tarief</t>
  </si>
  <si>
    <t>Dit inkomen bepaalt of het gezin in aanmerking komt voor:
- Verminderd tarief laag inkomen met inburgering
- verminderd tarief laag inkomen met werk</t>
  </si>
  <si>
    <t>Bedragen voor bijkomende kosten</t>
  </si>
  <si>
    <t xml:space="preserve">Administratie en facturatiekosten </t>
  </si>
  <si>
    <t>euro per maand</t>
  </si>
  <si>
    <t>Inschrijvingsgeld (wordt niet geindexeerd)</t>
  </si>
  <si>
    <t xml:space="preserve">Inschrijvingsgeld voor kinderen uit kwetsbare gezinnen </t>
  </si>
  <si>
    <t>Kosten voor een warme maaltijd voor schoolgaande kinderen</t>
  </si>
  <si>
    <t xml:space="preserve">euro </t>
  </si>
  <si>
    <t>Bedrag voor vervoer</t>
  </si>
  <si>
    <t>Link:</t>
  </si>
  <si>
    <t>http://fedweb.belgium.be/nl/verloning_en_voordelen/onkosten_tijdens_het_werk/reiskosten</t>
  </si>
  <si>
    <t>Verzorgingsproducten, afvalverwerking en luiers van de opvang (forfait niet verplicht)</t>
  </si>
  <si>
    <t>Volle dag</t>
  </si>
  <si>
    <t>MB 22/11/13 art. 21 1° h) 1)</t>
  </si>
  <si>
    <t>Halve dag</t>
  </si>
  <si>
    <t>Dag en nacht</t>
  </si>
  <si>
    <t>Verzorgingsproducten, afvalverwerking en luiers niet van de opvang (forfait niet verplicht)</t>
  </si>
  <si>
    <t>MB 22/11/13 art. 21 1° h) 2)</t>
  </si>
  <si>
    <t>Afwezigheidsdagen boven de respijtdagen, tarief door de organisator te bepalen met als maximum</t>
  </si>
  <si>
    <t>Subsidiebedragen Centrum Inclusieve Kinderopvang</t>
  </si>
  <si>
    <t>1/6/2024 - 28/2/2025</t>
  </si>
  <si>
    <t>1/12/2023 - 31/5/2024</t>
  </si>
  <si>
    <t>1/1/2023 - 30/11/2023</t>
  </si>
  <si>
    <t>1/12/2022 - 31/12/2022</t>
  </si>
  <si>
    <t>1/9/2022 - 30/11/2022</t>
  </si>
  <si>
    <t>1/6/2022 - 31/8/2022</t>
  </si>
  <si>
    <t>1/4/2022 - 31/5/2022</t>
  </si>
  <si>
    <t>1/02/2022 - 31/3/2022</t>
  </si>
  <si>
    <t>1/10/2021 - 31/1/2022</t>
  </si>
  <si>
    <t xml:space="preserve">1/4/2020 - 30/9/2021 </t>
  </si>
  <si>
    <t>1/10/2018 - 31/3/2020</t>
  </si>
  <si>
    <t>forfaitair bedrag op jaarbasis</t>
  </si>
  <si>
    <t>euro per CIO</t>
  </si>
  <si>
    <t>Ouderbijdrage kleuteropvang met transitiesubsidie Erkend</t>
  </si>
  <si>
    <t>Van 1/3/2025</t>
  </si>
  <si>
    <t>Van 1/6/2024 - 28/2/2025</t>
  </si>
  <si>
    <t>Van 1/12/2023 - 31/5/2024</t>
  </si>
  <si>
    <t>Van 1/1/2023 - 30/11/2023</t>
  </si>
  <si>
    <t>Van 1/12/2022 - 31/12/2022</t>
  </si>
  <si>
    <t>Van 1/9/2022 - 30/11/2022</t>
  </si>
  <si>
    <t>Van 1/6/2022 - 31/8/2022</t>
  </si>
  <si>
    <t>Van 1/4/2022 - 31/5/2022</t>
  </si>
  <si>
    <t>Van 1/2/2022 - 31/3/2022</t>
  </si>
  <si>
    <t>Van 1/1/2022 - 31/1/2021</t>
  </si>
  <si>
    <t>Schoolvrije dagen en vakantiedagen</t>
  </si>
  <si>
    <t>Vanaf 1/1/2025</t>
  </si>
  <si>
    <t>Vanaf 1/1/2024</t>
  </si>
  <si>
    <t>Vanaf 1/1/2023</t>
  </si>
  <si>
    <t>Vanaf 1/1/2022</t>
  </si>
  <si>
    <t>Volledige dag (langer dan 6 uur)</t>
  </si>
  <si>
    <t xml:space="preserve">per dag </t>
  </si>
  <si>
    <t>Halve dag (tussen 3 en 6uur)</t>
  </si>
  <si>
    <t>Minder dan 3 uur</t>
  </si>
  <si>
    <t>VIA subsidies</t>
  </si>
  <si>
    <t>Principieel goedgekeurd door de Vlaamse regering</t>
  </si>
  <si>
    <t>Vanaf 1/3/2025</t>
  </si>
  <si>
    <t>Vanaf 1/6/2024 tot 28/2/2025</t>
  </si>
  <si>
    <t>Vanaf 1/12/2023 tot 31/5/2024</t>
  </si>
  <si>
    <t>Vanaf 1/1/2023 tot 30/11/2023</t>
  </si>
  <si>
    <t>Vanaf 1/12/2022 tot 31/12/2022</t>
  </si>
  <si>
    <t>Vanaf 1/9/2022 tot 30/11/2022</t>
  </si>
  <si>
    <t>Vanaf 1/6/2022 tot 31/8/2022</t>
  </si>
  <si>
    <t>Vanaf 1/4/2022 tot 31/5/2022</t>
  </si>
  <si>
    <t>Vanaf 1/2/2022 tot 31/3/2022</t>
  </si>
  <si>
    <t>Vanaf 1/1/2022 tot 31/1/2022</t>
  </si>
  <si>
    <t>Vanaf 1/10/2021- 31/12/2021</t>
  </si>
  <si>
    <t>1/7/2021 - 30/9/2021</t>
  </si>
  <si>
    <t>1/5/2021 - 30/6/2021</t>
  </si>
  <si>
    <t>1/1/2021 - 30/4/2021</t>
  </si>
  <si>
    <t>1/4/2020 - 31/12/2020</t>
  </si>
  <si>
    <t>1/1/2020 - 31/3/2020</t>
  </si>
  <si>
    <t>1/10/2019-31/12/2019</t>
  </si>
  <si>
    <t xml:space="preserve"> 1/1/2019- 30/9/2019</t>
  </si>
  <si>
    <t xml:space="preserve"> 1/10/2018- 31/12/2018</t>
  </si>
  <si>
    <t>1/1/2018 - 30/09/2018</t>
  </si>
  <si>
    <t>1/7/2017 - 31/12/2017</t>
  </si>
  <si>
    <t xml:space="preserve"> 1/1/2016 - 30/6/2016</t>
  </si>
  <si>
    <t>Sector</t>
  </si>
  <si>
    <t>Type subsidie</t>
  </si>
  <si>
    <t>Voor?</t>
  </si>
  <si>
    <t>Privé</t>
  </si>
  <si>
    <t>Openbaar</t>
  </si>
  <si>
    <t xml:space="preserve">Groepsopvang B&amp;P </t>
  </si>
  <si>
    <t>Managementondersteuning</t>
  </si>
  <si>
    <t>T1</t>
  </si>
  <si>
    <t>Eindejaarspremie</t>
  </si>
  <si>
    <t>T2A</t>
  </si>
  <si>
    <t>euro leeftijd 20 jr</t>
  </si>
  <si>
    <t>euro per extra jaar gemiddelde leeftijd</t>
  </si>
  <si>
    <t>Werkdrukvermindering</t>
  </si>
  <si>
    <t>euro per VTE boven 45 jr</t>
  </si>
  <si>
    <t>euro per T2A</t>
  </si>
  <si>
    <t>euro per T2A en T2B plaats</t>
  </si>
  <si>
    <t>euro per VTE boven 50 jr</t>
  </si>
  <si>
    <t>euro per VTE boven 55 jr</t>
  </si>
  <si>
    <t>Koopkrachtondersteuning</t>
  </si>
  <si>
    <t>T2B</t>
  </si>
  <si>
    <t>Ondersteuning kinderbegeleider</t>
  </si>
  <si>
    <t>euro per vergunde plaats voor organisatoren met meer dan 18 plaatsen T2</t>
  </si>
  <si>
    <t>Gezinsopvang B&amp;P</t>
  </si>
  <si>
    <t>T2</t>
  </si>
  <si>
    <t>euro per T2 plaats</t>
  </si>
  <si>
    <t xml:space="preserve">Coördinatiefunctie </t>
  </si>
  <si>
    <t>Kleuteropvang</t>
  </si>
  <si>
    <t xml:space="preserve">Werkdrukvermindering </t>
  </si>
  <si>
    <t>FCUD zieke kinderen</t>
  </si>
  <si>
    <t>euro per VTE (van toepassing vanaf 1/1/2019)</t>
  </si>
  <si>
    <t>Basisbarema Kinderbegeleider</t>
  </si>
  <si>
    <t>Gesco-Project</t>
  </si>
  <si>
    <t>Algemene VIA subsidie</t>
  </si>
  <si>
    <t xml:space="preserve">Attest van toezicht buitenschoolse  groepsopvang </t>
  </si>
  <si>
    <t>Opgenomen in het TSA bedrag</t>
  </si>
  <si>
    <t>euro per plaats AVT</t>
  </si>
  <si>
    <t>Per plaats AVT verhoogd op 31 december 2021 naar 262,10</t>
  </si>
  <si>
    <t>IBO</t>
  </si>
  <si>
    <t>Opgenomen in het TSE bedrag</t>
  </si>
  <si>
    <t>euro per EVP eerste 21 pl</t>
  </si>
  <si>
    <t>euro per EVP voor 22ste t/m 231ste pl</t>
  </si>
  <si>
    <t>euro per EVP vanaf 232ste pl</t>
  </si>
  <si>
    <t>Coördinatiefunctie</t>
  </si>
  <si>
    <t>Omgezet naar  kleuteropvang</t>
  </si>
  <si>
    <t>euro per erkende plaats verhoogd op 31 december 2021 naar 262,10 euro</t>
  </si>
  <si>
    <t>euro per erkende plaats</t>
  </si>
  <si>
    <t>FCUD</t>
  </si>
  <si>
    <t>BOAB</t>
  </si>
  <si>
    <t>euro per BOAB plaats</t>
  </si>
  <si>
    <t>LODIB</t>
  </si>
  <si>
    <t>euro per plaats AVT/ERK</t>
  </si>
  <si>
    <t>euro per plaats AVT/ERK verhoogd op 31 december 2021 naar 262,10 euro</t>
  </si>
  <si>
    <t>Gemandateerde  voorziening</t>
  </si>
  <si>
    <t xml:space="preserve">euro per VTE doelgroepwerknemer </t>
  </si>
  <si>
    <t>euro per VTE doelgroepwerknemer en Coördinatiefuntie</t>
  </si>
  <si>
    <t>euro per VTE doelgroepwerknemer</t>
  </si>
  <si>
    <t>DAC (Niet meer van toepassing sinds 1/1/2017)</t>
  </si>
  <si>
    <t>Subsidie lokaal loket</t>
  </si>
  <si>
    <t>1/01/2025 - 28/02/2025</t>
  </si>
  <si>
    <t>1/06/2024 - 31/12/2024</t>
  </si>
  <si>
    <t>1/1/2023 - 31/11/2023</t>
  </si>
  <si>
    <t>1/09/2022 - 30/11/2022</t>
  </si>
  <si>
    <t>1/06/2022 - 31/8/2022</t>
  </si>
  <si>
    <t>1/2/2022 - 31/3/2022</t>
  </si>
  <si>
    <t>1/4/2020 - 30/9/2021</t>
  </si>
  <si>
    <t>1/4/2019 - 31/3/2020</t>
  </si>
  <si>
    <t>Gemeente</t>
  </si>
  <si>
    <t>Subsidiebedrag per jaar</t>
  </si>
  <si>
    <t>Subsidiebedrag per jaar*</t>
  </si>
  <si>
    <t>* De subsidiebedrag is een bedrag voor een volledig jaar. Aangezien de subsidie Lokaal Loket Kinderopvang pas start op 1 april 2019, zal het bedrag voor 2019 verhoudingsgewijs worden verlaagd.</t>
  </si>
  <si>
    <t>Aalst</t>
  </si>
  <si>
    <t>Aalter</t>
  </si>
  <si>
    <t>Aarschot</t>
  </si>
  <si>
    <t>Aartselaar</t>
  </si>
  <si>
    <t>Affligem</t>
  </si>
  <si>
    <t>jaarbedrag voor 2020</t>
  </si>
  <si>
    <t>Alken</t>
  </si>
  <si>
    <t>jaarbedrag voor 2021</t>
  </si>
  <si>
    <t>Alveringem</t>
  </si>
  <si>
    <t>Antwerpen</t>
  </si>
  <si>
    <t>Anzegem</t>
  </si>
  <si>
    <t>Ardooie</t>
  </si>
  <si>
    <t>Arendonk</t>
  </si>
  <si>
    <t>As</t>
  </si>
  <si>
    <t>Asse</t>
  </si>
  <si>
    <t>Assenede</t>
  </si>
  <si>
    <t>Avelgem</t>
  </si>
  <si>
    <t>Baarle-Hertog</t>
  </si>
  <si>
    <t>Balen</t>
  </si>
  <si>
    <t>Beernem</t>
  </si>
  <si>
    <t>Beerse</t>
  </si>
  <si>
    <t>Beersel</t>
  </si>
  <si>
    <t>Begijnendijk</t>
  </si>
  <si>
    <t>Bekkevoort</t>
  </si>
  <si>
    <t>Beringen</t>
  </si>
  <si>
    <t>Berlaar</t>
  </si>
  <si>
    <t>Berlare</t>
  </si>
  <si>
    <t>Bertem</t>
  </si>
  <si>
    <t>Bever</t>
  </si>
  <si>
    <t>Beveren - Kruibeke - Zwijndrecht</t>
  </si>
  <si>
    <t>Bierbeek</t>
  </si>
  <si>
    <t>Bilzen - Hoeselt</t>
  </si>
  <si>
    <t>Blankenberge</t>
  </si>
  <si>
    <t>Bocholt</t>
  </si>
  <si>
    <t>Boechout</t>
  </si>
  <si>
    <t>Bonheiden</t>
  </si>
  <si>
    <t>Boom</t>
  </si>
  <si>
    <t>Boortmeerbeek</t>
  </si>
  <si>
    <t>Bornem</t>
  </si>
  <si>
    <t>Boutersem</t>
  </si>
  <si>
    <t>Brakel</t>
  </si>
  <si>
    <t>Brasschaat</t>
  </si>
  <si>
    <t>Brecht</t>
  </si>
  <si>
    <t>Bredene</t>
  </si>
  <si>
    <t>Bree</t>
  </si>
  <si>
    <t>Brugge</t>
  </si>
  <si>
    <t>Brussel Hoofdstedelijk gewest</t>
  </si>
  <si>
    <t>Buggenhout</t>
  </si>
  <si>
    <t>Damme</t>
  </si>
  <si>
    <t>De Haan</t>
  </si>
  <si>
    <t>De Panne</t>
  </si>
  <si>
    <t>Deerlijk</t>
  </si>
  <si>
    <t>Deinze</t>
  </si>
  <si>
    <t>Denderleeuw</t>
  </si>
  <si>
    <t>Dendermonde</t>
  </si>
  <si>
    <t>Dentergem</t>
  </si>
  <si>
    <t>Dessel</t>
  </si>
  <si>
    <t>Destelbergen</t>
  </si>
  <si>
    <t>Diepenbeek</t>
  </si>
  <si>
    <t>Diest</t>
  </si>
  <si>
    <t>Diksmuide</t>
  </si>
  <si>
    <t>Dilbeek</t>
  </si>
  <si>
    <t>Dilsen-Stokkem</t>
  </si>
  <si>
    <t>Drogenbos</t>
  </si>
  <si>
    <t>Duffel</t>
  </si>
  <si>
    <t>Edegem</t>
  </si>
  <si>
    <t>Eeklo</t>
  </si>
  <si>
    <t>Erpe-Mere</t>
  </si>
  <si>
    <t>Essen</t>
  </si>
  <si>
    <t>Evergem</t>
  </si>
  <si>
    <t>Gavere</t>
  </si>
  <si>
    <t>Geel</t>
  </si>
  <si>
    <t>Geetbets</t>
  </si>
  <si>
    <t>Genk</t>
  </si>
  <si>
    <t>Gent</t>
  </si>
  <si>
    <t>Geraardsbergen</t>
  </si>
  <si>
    <t>Gingelom</t>
  </si>
  <si>
    <t>Gistel</t>
  </si>
  <si>
    <t>Glabbeek</t>
  </si>
  <si>
    <t>Grimbergen</t>
  </si>
  <si>
    <t>Grobbendonk</t>
  </si>
  <si>
    <t>Haacht</t>
  </si>
  <si>
    <t>Haaltert</t>
  </si>
  <si>
    <t>Halen</t>
  </si>
  <si>
    <t>Halle</t>
  </si>
  <si>
    <t>Hamme</t>
  </si>
  <si>
    <t>Hamont-Achel</t>
  </si>
  <si>
    <t>Harelbeke</t>
  </si>
  <si>
    <t>Hasselt</t>
  </si>
  <si>
    <t>Hechtel-Eksel</t>
  </si>
  <si>
    <t>Heers</t>
  </si>
  <si>
    <t>Heist-op-den-berg</t>
  </si>
  <si>
    <t>Hemiksem</t>
  </si>
  <si>
    <t>Herent</t>
  </si>
  <si>
    <t>Herentals</t>
  </si>
  <si>
    <t>Herenthout</t>
  </si>
  <si>
    <t>Herk-de-Stad</t>
  </si>
  <si>
    <t>Herselt</t>
  </si>
  <si>
    <t>Herstappe</t>
  </si>
  <si>
    <t>Herzele</t>
  </si>
  <si>
    <t>Heusden-Zolder</t>
  </si>
  <si>
    <t>Heuvelland</t>
  </si>
  <si>
    <t>Hoegaarden</t>
  </si>
  <si>
    <t>Hoeilaart</t>
  </si>
  <si>
    <t>Holsbeek</t>
  </si>
  <si>
    <t>Hooglede</t>
  </si>
  <si>
    <t>Hoogstraten</t>
  </si>
  <si>
    <t>Horebeke</t>
  </si>
  <si>
    <t>Houthalen-Helchteren</t>
  </si>
  <si>
    <t>Houthulst</t>
  </si>
  <si>
    <t>Hove</t>
  </si>
  <si>
    <t>Huldenberg</t>
  </si>
  <si>
    <t>Hulshout</t>
  </si>
  <si>
    <t>Ichtegem</t>
  </si>
  <si>
    <t>Ieper</t>
  </si>
  <si>
    <t>Ingelmunster</t>
  </si>
  <si>
    <t>Izegem</t>
  </si>
  <si>
    <t>Jabbeke</t>
  </si>
  <si>
    <t>Kalmthout</t>
  </si>
  <si>
    <t>Kampenhout</t>
  </si>
  <si>
    <t>Kapellen</t>
  </si>
  <si>
    <t>Kapelle-Op-Den-Bos</t>
  </si>
  <si>
    <t>Kaprijke</t>
  </si>
  <si>
    <t>Kasterlee</t>
  </si>
  <si>
    <t>Keerbergen</t>
  </si>
  <si>
    <t>Kinrooi</t>
  </si>
  <si>
    <t>Kluisbergen</t>
  </si>
  <si>
    <t>Knokke-Heist</t>
  </si>
  <si>
    <t>Koekelare</t>
  </si>
  <si>
    <t>Koksijde</t>
  </si>
  <si>
    <t>Kontich</t>
  </si>
  <si>
    <t>Kortemark</t>
  </si>
  <si>
    <t>Kortenaken</t>
  </si>
  <si>
    <t>Kortenberg</t>
  </si>
  <si>
    <t>Kortrijk</t>
  </si>
  <si>
    <t>Kraainem</t>
  </si>
  <si>
    <t>Kruisem</t>
  </si>
  <si>
    <t>Kuurne</t>
  </si>
  <si>
    <t>Laakdal</t>
  </si>
  <si>
    <t>Laarne</t>
  </si>
  <si>
    <t>Lanaken</t>
  </si>
  <si>
    <t>Landen</t>
  </si>
  <si>
    <t>Langemark-Poelkapelle</t>
  </si>
  <si>
    <t>Lebbeke</t>
  </si>
  <si>
    <t>Lede</t>
  </si>
  <si>
    <t>Ledegem</t>
  </si>
  <si>
    <t>Lendelede</t>
  </si>
  <si>
    <t>Lennik</t>
  </si>
  <si>
    <t>Leopoldsburg</t>
  </si>
  <si>
    <t>Leuven</t>
  </si>
  <si>
    <t>Lichtervelde</t>
  </si>
  <si>
    <t>Liedekerke</t>
  </si>
  <si>
    <t>Lier</t>
  </si>
  <si>
    <t>Lierde</t>
  </si>
  <si>
    <t>Lievegem</t>
  </si>
  <si>
    <t>Lille</t>
  </si>
  <si>
    <t>Linkebeek</t>
  </si>
  <si>
    <t>Lint</t>
  </si>
  <si>
    <t>Linter</t>
  </si>
  <si>
    <t>Lochristi</t>
  </si>
  <si>
    <t>Lokeren</t>
  </si>
  <si>
    <t>Lommel</t>
  </si>
  <si>
    <t>Londerzeel</t>
  </si>
  <si>
    <t>Lo-reninge</t>
  </si>
  <si>
    <t>Lubbeek</t>
  </si>
  <si>
    <t>Lummen</t>
  </si>
  <si>
    <t>Maarkedal</t>
  </si>
  <si>
    <t>Maaseik</t>
  </si>
  <si>
    <t>Maasmechelen</t>
  </si>
  <si>
    <t>Machelen</t>
  </si>
  <si>
    <t>Maldegem</t>
  </si>
  <si>
    <t>Malle</t>
  </si>
  <si>
    <t>Mechelen</t>
  </si>
  <si>
    <t>Meerhout</t>
  </si>
  <si>
    <t>Meise</t>
  </si>
  <si>
    <t>Menen</t>
  </si>
  <si>
    <t>Merchtem</t>
  </si>
  <si>
    <t>Merelbeke - Melle</t>
  </si>
  <si>
    <t>Merksplas</t>
  </si>
  <si>
    <t>Mesen</t>
  </si>
  <si>
    <t>Middelkerke</t>
  </si>
  <si>
    <t>Mol</t>
  </si>
  <si>
    <t>Moorslede</t>
  </si>
  <si>
    <t>Mortsel</t>
  </si>
  <si>
    <t>Nazareth - De Pinte</t>
  </si>
  <si>
    <t>Niel</t>
  </si>
  <si>
    <t>Nieuwerkerken</t>
  </si>
  <si>
    <t>Nieuwpoort</t>
  </si>
  <si>
    <t>Nijlen</t>
  </si>
  <si>
    <t>Ninove</t>
  </si>
  <si>
    <t>Olen</t>
  </si>
  <si>
    <t>Oostende</t>
  </si>
  <si>
    <t>Oosterzele</t>
  </si>
  <si>
    <t>Oostkamp</t>
  </si>
  <si>
    <t>Oostrozebeke</t>
  </si>
  <si>
    <t>Opwijk</t>
  </si>
  <si>
    <t>Oudenaarde</t>
  </si>
  <si>
    <t>Oudenburg</t>
  </si>
  <si>
    <t>Oud-Heverlee</t>
  </si>
  <si>
    <t>Oudsbergen</t>
  </si>
  <si>
    <t>Oud-Turnhout</t>
  </si>
  <si>
    <t>Overijse</t>
  </si>
  <si>
    <t>Pajottegem</t>
  </si>
  <si>
    <t>Peer</t>
  </si>
  <si>
    <t>Pelt</t>
  </si>
  <si>
    <t>Pepingen</t>
  </si>
  <si>
    <t>Pittem</t>
  </si>
  <si>
    <t>Poperinge</t>
  </si>
  <si>
    <t>Putte</t>
  </si>
  <si>
    <t>Puurs-Sint-Amands</t>
  </si>
  <si>
    <t>Ranst</t>
  </si>
  <si>
    <t>Ravels</t>
  </si>
  <si>
    <t>Retie</t>
  </si>
  <si>
    <t>Riemst</t>
  </si>
  <si>
    <t>Rijkevorsel</t>
  </si>
  <si>
    <t>Roeselare</t>
  </si>
  <si>
    <t>Ronse</t>
  </si>
  <si>
    <t>Roosdaal</t>
  </si>
  <si>
    <t>Rotselaar</t>
  </si>
  <si>
    <t>Rumst</t>
  </si>
  <si>
    <t>Schelle</t>
  </si>
  <si>
    <t>Scherpenheuvel-Zichem</t>
  </si>
  <si>
    <t>Schilde</t>
  </si>
  <si>
    <t>Schoten</t>
  </si>
  <si>
    <t>Sint-Genesius-Rode</t>
  </si>
  <si>
    <t>Sint-Gillis-Waas</t>
  </si>
  <si>
    <t>Sint-Katelijne-Waver</t>
  </si>
  <si>
    <t>Sint-Laureins</t>
  </si>
  <si>
    <t>Sint-Lievens-Houtem</t>
  </si>
  <si>
    <t>Sint-Martens-Latem</t>
  </si>
  <si>
    <t>Sint-Niklaas</t>
  </si>
  <si>
    <t>Sint-Pieters-Leeuw</t>
  </si>
  <si>
    <t>Sint-Truiden</t>
  </si>
  <si>
    <t>Spiere-Helkijn</t>
  </si>
  <si>
    <t>Stabroek</t>
  </si>
  <si>
    <t>Staden</t>
  </si>
  <si>
    <t>Steenokkerzeel</t>
  </si>
  <si>
    <t>Stekene</t>
  </si>
  <si>
    <t>Temse</t>
  </si>
  <si>
    <t>Ternat</t>
  </si>
  <si>
    <t>Tervuren</t>
  </si>
  <si>
    <t>Tessenderlo - Ham</t>
  </si>
  <si>
    <t>Tielt</t>
  </si>
  <si>
    <t>Tielt-Winge</t>
  </si>
  <si>
    <t>Tienen</t>
  </si>
  <si>
    <t>Tongeren - Borgloon</t>
  </si>
  <si>
    <t>Torhout</t>
  </si>
  <si>
    <t>Tremelo</t>
  </si>
  <si>
    <t>Turnhout</t>
  </si>
  <si>
    <t>Veurne</t>
  </si>
  <si>
    <t>Vilvoorde</t>
  </si>
  <si>
    <t>Vleteren</t>
  </si>
  <si>
    <t>Voeren</t>
  </si>
  <si>
    <t>Vorselaar</t>
  </si>
  <si>
    <t>Vosselaar</t>
  </si>
  <si>
    <t>Waasmunster</t>
  </si>
  <si>
    <t>Waregem</t>
  </si>
  <si>
    <t>Wellen</t>
  </si>
  <si>
    <t>Wemmel</t>
  </si>
  <si>
    <t>Wervik</t>
  </si>
  <si>
    <t>Westerlo</t>
  </si>
  <si>
    <t>Wetteren</t>
  </si>
  <si>
    <t>Wevelgem</t>
  </si>
  <si>
    <t>Wezembeek-Oppem</t>
  </si>
  <si>
    <t>Wichelen</t>
  </si>
  <si>
    <t>Wielsbeke</t>
  </si>
  <si>
    <t>Wijnegem</t>
  </si>
  <si>
    <t>Willebroek</t>
  </si>
  <si>
    <t>Wingene</t>
  </si>
  <si>
    <t>Wommelgem</t>
  </si>
  <si>
    <t>Wortegem-Petegem</t>
  </si>
  <si>
    <t>Wuustwezel</t>
  </si>
  <si>
    <t>Zandhoven</t>
  </si>
  <si>
    <t>Zaventem</t>
  </si>
  <si>
    <t>Zedelgem</t>
  </si>
  <si>
    <t>Zele</t>
  </si>
  <si>
    <t>Zelzate</t>
  </si>
  <si>
    <t>Zemst</t>
  </si>
  <si>
    <t>Zoersel</t>
  </si>
  <si>
    <t>Zonhoven</t>
  </si>
  <si>
    <t>Zonnebeke</t>
  </si>
  <si>
    <t>Zottegem</t>
  </si>
  <si>
    <t>Zoutleeuw</t>
  </si>
  <si>
    <t>Zuienkerke</t>
  </si>
  <si>
    <t>Zulte</t>
  </si>
  <si>
    <t>Zutendaal</t>
  </si>
  <si>
    <t>Zwalm</t>
  </si>
  <si>
    <t>Zwevegem</t>
  </si>
  <si>
    <t>Gemeentelijke BOA subsidie</t>
  </si>
  <si>
    <t>1/9/2021 - 31/1/2022</t>
  </si>
  <si>
    <t>GEMEENTE</t>
  </si>
  <si>
    <t>Brusselhg</t>
  </si>
  <si>
    <t>182.773,01 (vanaf 1-10-23)</t>
  </si>
  <si>
    <t>354.999,28 (vanaf 1-7-22)</t>
  </si>
  <si>
    <t>/</t>
  </si>
  <si>
    <t>Poolsubsidie</t>
  </si>
  <si>
    <t>1/06/2024 - 28/2/2025</t>
  </si>
  <si>
    <t>1/01/2023 - 30/11/2023</t>
  </si>
  <si>
    <t>1/10/2021 - 31-1-2022</t>
  </si>
  <si>
    <t>Per ondersteunde kinderopvangplaats die ondersteund wordt</t>
  </si>
  <si>
    <t>VIA Ondersteuning kinderbegeleider</t>
  </si>
  <si>
    <t>1/12/2022 - 31-12-2022</t>
  </si>
  <si>
    <t>1/1/2022 - 31/1/2022</t>
  </si>
  <si>
    <t>gezin</t>
  </si>
  <si>
    <t>Subsidiebedragen Gemandateerde Voorziening</t>
  </si>
  <si>
    <t>Gemandateerde vanuit Opvang Baby's en Peuters</t>
  </si>
  <si>
    <t>vanaf 1/4/2019</t>
  </si>
  <si>
    <t>1/10/2018 - 31/3/2019</t>
  </si>
  <si>
    <t>1/1/2014 - 31/03/14</t>
  </si>
  <si>
    <t>jaarsubsidie voor coördinatiefunctie vast gedeelte</t>
  </si>
  <si>
    <t>niet meer van toepassing</t>
  </si>
  <si>
    <t>euro per 1/4 prestatie</t>
  </si>
  <si>
    <t>jaarsubsidie voor doelgroepmedewerkers -loonpremie</t>
  </si>
  <si>
    <t>euro per 4/4 prestatie</t>
  </si>
  <si>
    <t>jaarsubsidie voor doelgroepmedewerkers -werkingssubsidie</t>
  </si>
  <si>
    <t>jaarsubsidie voor omkaderingspremie GMV</t>
  </si>
  <si>
    <t>euro per voorziening</t>
  </si>
  <si>
    <t>Gemandateerde vanuit Buitenschoolse opvang</t>
  </si>
  <si>
    <t>vanaf 1/10/2021 - 31/12/2021</t>
  </si>
  <si>
    <t xml:space="preserve"> 1/4/2014 - 30/6/2016</t>
  </si>
  <si>
    <t>1/1/2014 - 31/12/1</t>
  </si>
  <si>
    <t>Gemandateerde vanuit Coördinatiepunt</t>
  </si>
  <si>
    <t xml:space="preserve">1/4/2014 -  30/6/2016 </t>
  </si>
  <si>
    <t>1/1/2014 - 31/12/14</t>
  </si>
  <si>
    <t>Subsidiebedragen Initiatieven Buitenschoolse Opvang (IBO)</t>
  </si>
  <si>
    <t>IBO subsidie</t>
  </si>
  <si>
    <t>Vanaf 1/10/2021 - 31/12/2021</t>
  </si>
  <si>
    <t>Vanaf 1/4/2020 tot 30/9/2021</t>
  </si>
  <si>
    <t xml:space="preserve">1/7/2016 - 30/6/2017 </t>
  </si>
  <si>
    <t xml:space="preserve">1/4/2014 - 30/6/2016 </t>
  </si>
  <si>
    <t xml:space="preserve"> 1/1/2014 - 31/03/2014</t>
  </si>
  <si>
    <t>subsidie voor eerste 21 plaatsen</t>
  </si>
  <si>
    <t>subsidie vanaf 22 plaatsen tot en met 231 plaatsen</t>
  </si>
  <si>
    <t>subsidie vanaf 232 plaatsen</t>
  </si>
  <si>
    <t>subsidie van 33 % uit achtergestelde gebieden</t>
  </si>
  <si>
    <t>IBO bijkomende subsidie</t>
  </si>
  <si>
    <t xml:space="preserve">1/1/2014 - 31/03/2014 </t>
  </si>
  <si>
    <t>subsidie structurele plaatsen IBO</t>
  </si>
  <si>
    <t>euro per toegekende plaats</t>
  </si>
  <si>
    <t>subside urenpakketten IBO</t>
  </si>
  <si>
    <t>euro per urenpakket</t>
  </si>
  <si>
    <t>subsidie occasionele plaatsen IBO</t>
  </si>
  <si>
    <t>euro per occasionele plaats</t>
  </si>
  <si>
    <t>Ouderbijdragen</t>
  </si>
  <si>
    <t>2016-2015</t>
  </si>
  <si>
    <t>voor en na schooltijd</t>
  </si>
  <si>
    <t>Minimum 0,81 euro per begonnen half uur</t>
  </si>
  <si>
    <t>Minimum 0,80 euro per begonnen half uur</t>
  </si>
  <si>
    <t>Minimum 0,79 euro per begonnen half uur</t>
  </si>
  <si>
    <t>Minimum 0,78 euro per begonnen half uur</t>
  </si>
  <si>
    <t>minimum 0,77 euro per begonnen half uur</t>
  </si>
  <si>
    <t>Minimum</t>
  </si>
  <si>
    <t>Maximum</t>
  </si>
  <si>
    <t>Woensdagnamiddag</t>
  </si>
  <si>
    <t>keuze tussen één van bovenstaande tariefregelingen</t>
  </si>
  <si>
    <t>Subsidiebedragen Buitenschoolse Opvang in Afzonderlijke Binnenruimten</t>
  </si>
  <si>
    <t>vanaf 1/10/2021 tot 31/12/2021</t>
  </si>
  <si>
    <t>vanaf 1/4/2020 tot 30/9/2021</t>
  </si>
  <si>
    <t xml:space="preserve">1/10/2018 - 31/3/2020 </t>
  </si>
  <si>
    <t xml:space="preserve">forfaitair bedrag </t>
  </si>
  <si>
    <t>subsidie toegekende structurele plaatsen</t>
  </si>
  <si>
    <t>Subsidiebedragen Lokale Dienst Buitenschoolse opvang</t>
  </si>
  <si>
    <t>jaarsubsidie per plaats lokale dienst buitenschoolse opvang</t>
  </si>
  <si>
    <t>aanvullende subsidie loonkost doelgroepwerknemer</t>
  </si>
  <si>
    <t>euro per jaar</t>
  </si>
  <si>
    <t>jaarsubsidie omkaderingspremie lokale diensten in het Brussels Hoofdstedelijk Gewest</t>
  </si>
  <si>
    <t>dagvergoeding specifieke zorg individueel aanbod</t>
  </si>
  <si>
    <t>euro per dag</t>
  </si>
  <si>
    <t>Subsidiebedragen Buitenschoolse opvang met Attest van Toezicht</t>
  </si>
  <si>
    <t>1/1/2014 - 31/03/2014</t>
  </si>
  <si>
    <t>Subsidie basisaanbod buitenschoolse opvang (T1)</t>
  </si>
  <si>
    <t>Subsidie flexibele buitenschoolse groepsopvang (T1 FLEX)</t>
  </si>
  <si>
    <t>subsidie specifieke zorg individueel aanbod</t>
  </si>
  <si>
    <t>Subsidie voor ex-generatiepact</t>
  </si>
  <si>
    <t>Ex-generatiepact Vlaanderen</t>
  </si>
  <si>
    <t>1/10/2021 - 31-12-2021</t>
  </si>
  <si>
    <t>1/10/2018 -31/3/3020</t>
  </si>
  <si>
    <t xml:space="preserve">15/3/2017 - 30/6/2017 </t>
  </si>
  <si>
    <t>Subsidie voor ex-generatiepact IBO</t>
  </si>
  <si>
    <t>Per plaats</t>
  </si>
  <si>
    <t>per plaats</t>
  </si>
  <si>
    <t>subsidie voor ex-generatiepact BOAB</t>
  </si>
  <si>
    <t>Ex-generatiepact Brussels Hoofdstedelijk Gewest</t>
  </si>
  <si>
    <t>Subsidie voor ex-generatiepact Brussel</t>
  </si>
  <si>
    <t>Subsidies voor generatiepact van toepassing tot 14/3/2017</t>
  </si>
  <si>
    <t>1/7/2016 - 14/3/2017</t>
  </si>
  <si>
    <t>omkaderingspremie (generatiepact)</t>
  </si>
  <si>
    <t xml:space="preserve">euro per 4/4 prestatie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</si>
</sst>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* #,##0.00_-;\-* #,##0.00_-;_-* &quot;-&quot;??_-;_-@_-"/>
    <numFmt numFmtId="165" formatCode="_ * #,##0.000_ ;_ * \-#,##0.000_ ;_ * &quot;-&quot;??_ ;_ @_ "/>
    <numFmt numFmtId="166" formatCode="#,##0.00_ ;[Red]\-#,##0.00\ "/>
  </numFmts>
  <fonts count="22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Aptos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rgb="FF000000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585">
    <xf numFmtId="0" fontId="0" fillId="0" borderId="0" xfId="0"/>
    <xf numFmtId="0" fontId="0" fillId="2" borderId="0" xfId="0" applyFill="1"/>
    <xf numFmtId="2" fontId="0" fillId="2" borderId="0" xfId="0" applyNumberFormat="1" applyFill="1"/>
    <xf numFmtId="2" fontId="0" fillId="0" borderId="0" xfId="0" applyNumberFormat="1"/>
    <xf numFmtId="0" fontId="1" fillId="2" borderId="0" xfId="0" applyFont="1" applyFill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43" fontId="0" fillId="0" borderId="0" xfId="1" applyFont="1"/>
    <xf numFmtId="0" fontId="3" fillId="0" borderId="0" xfId="0" applyFont="1"/>
    <xf numFmtId="43" fontId="1" fillId="2" borderId="0" xfId="1" applyFont="1" applyFill="1"/>
    <xf numFmtId="43" fontId="0" fillId="0" borderId="5" xfId="1" applyFont="1" applyBorder="1"/>
    <xf numFmtId="43" fontId="0" fillId="2" borderId="0" xfId="1" applyFont="1" applyFill="1"/>
    <xf numFmtId="0" fontId="1" fillId="0" borderId="0" xfId="0" applyFont="1"/>
    <xf numFmtId="43" fontId="1" fillId="0" borderId="0" xfId="1" applyFont="1"/>
    <xf numFmtId="43" fontId="0" fillId="0" borderId="10" xfId="1" applyFont="1" applyBorder="1"/>
    <xf numFmtId="43" fontId="0" fillId="0" borderId="13" xfId="1" applyFont="1" applyBorder="1"/>
    <xf numFmtId="43" fontId="4" fillId="0" borderId="0" xfId="1" applyFont="1"/>
    <xf numFmtId="0" fontId="0" fillId="0" borderId="13" xfId="0" applyBorder="1"/>
    <xf numFmtId="4" fontId="0" fillId="0" borderId="0" xfId="0" applyNumberFormat="1"/>
    <xf numFmtId="4" fontId="0" fillId="0" borderId="5" xfId="0" applyNumberFormat="1" applyBorder="1"/>
    <xf numFmtId="43" fontId="0" fillId="0" borderId="7" xfId="1" applyFont="1" applyBorder="1"/>
    <xf numFmtId="43" fontId="0" fillId="0" borderId="9" xfId="1" applyFont="1" applyBorder="1"/>
    <xf numFmtId="43" fontId="4" fillId="0" borderId="9" xfId="1" applyFont="1" applyBorder="1"/>
    <xf numFmtId="4" fontId="0" fillId="0" borderId="7" xfId="0" applyNumberFormat="1" applyBorder="1"/>
    <xf numFmtId="4" fontId="0" fillId="0" borderId="9" xfId="0" applyNumberFormat="1" applyBorder="1"/>
    <xf numFmtId="165" fontId="0" fillId="0" borderId="0" xfId="1" applyNumberFormat="1" applyFont="1"/>
    <xf numFmtId="0" fontId="0" fillId="0" borderId="14" xfId="0" applyBorder="1"/>
    <xf numFmtId="0" fontId="4" fillId="0" borderId="0" xfId="0" applyFont="1"/>
    <xf numFmtId="4" fontId="4" fillId="0" borderId="0" xfId="0" applyNumberFormat="1" applyFont="1"/>
    <xf numFmtId="0" fontId="5" fillId="2" borderId="0" xfId="0" applyFont="1" applyFill="1"/>
    <xf numFmtId="4" fontId="4" fillId="2" borderId="0" xfId="0" applyNumberFormat="1" applyFont="1" applyFill="1"/>
    <xf numFmtId="2" fontId="4" fillId="2" borderId="0" xfId="0" applyNumberFormat="1" applyFont="1" applyFill="1"/>
    <xf numFmtId="0" fontId="4" fillId="2" borderId="0" xfId="0" applyFont="1" applyFill="1"/>
    <xf numFmtId="0" fontId="6" fillId="0" borderId="0" xfId="0" applyFont="1"/>
    <xf numFmtId="2" fontId="4" fillId="0" borderId="0" xfId="0" applyNumberFormat="1" applyFont="1"/>
    <xf numFmtId="0" fontId="6" fillId="2" borderId="0" xfId="0" applyFont="1" applyFill="1"/>
    <xf numFmtId="49" fontId="4" fillId="0" borderId="0" xfId="0" applyNumberFormat="1" applyFont="1"/>
    <xf numFmtId="9" fontId="4" fillId="0" borderId="0" xfId="0" applyNumberFormat="1" applyFont="1"/>
    <xf numFmtId="0" fontId="8" fillId="0" borderId="0" xfId="0" applyFont="1"/>
    <xf numFmtId="4" fontId="4" fillId="0" borderId="0" xfId="0" applyNumberFormat="1" applyFont="1" applyAlignment="1">
      <alignment vertical="center" wrapText="1"/>
    </xf>
    <xf numFmtId="4" fontId="4" fillId="0" borderId="0" xfId="0" applyNumberFormat="1" applyFont="1" applyAlignment="1">
      <alignment horizontal="right" vertical="center"/>
    </xf>
    <xf numFmtId="0" fontId="7" fillId="2" borderId="4" xfId="0" applyFont="1" applyFill="1" applyBorder="1"/>
    <xf numFmtId="0" fontId="8" fillId="2" borderId="7" xfId="0" applyFont="1" applyFill="1" applyBorder="1"/>
    <xf numFmtId="0" fontId="4" fillId="0" borderId="7" xfId="0" applyFont="1" applyBorder="1"/>
    <xf numFmtId="4" fontId="4" fillId="0" borderId="8" xfId="0" applyNumberFormat="1" applyFont="1" applyBorder="1"/>
    <xf numFmtId="4" fontId="4" fillId="0" borderId="8" xfId="0" applyNumberFormat="1" applyFont="1" applyBorder="1" applyAlignment="1">
      <alignment horizontal="right" vertical="center"/>
    </xf>
    <xf numFmtId="0" fontId="4" fillId="0" borderId="9" xfId="0" applyFont="1" applyBorder="1"/>
    <xf numFmtId="4" fontId="4" fillId="0" borderId="10" xfId="0" applyNumberFormat="1" applyFont="1" applyBorder="1" applyAlignment="1">
      <alignment vertical="center" wrapText="1"/>
    </xf>
    <xf numFmtId="4" fontId="4" fillId="0" borderId="10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4" fontId="4" fillId="0" borderId="7" xfId="0" applyNumberFormat="1" applyFont="1" applyBorder="1"/>
    <xf numFmtId="0" fontId="4" fillId="0" borderId="7" xfId="0" applyFont="1" applyBorder="1" applyAlignment="1">
      <alignment vertical="center" wrapText="1"/>
    </xf>
    <xf numFmtId="4" fontId="4" fillId="0" borderId="8" xfId="0" applyNumberFormat="1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1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4" fontId="4" fillId="0" borderId="10" xfId="0" applyNumberFormat="1" applyFont="1" applyBorder="1"/>
    <xf numFmtId="9" fontId="4" fillId="0" borderId="8" xfId="0" applyNumberFormat="1" applyFont="1" applyBorder="1"/>
    <xf numFmtId="9" fontId="4" fillId="0" borderId="11" xfId="0" applyNumberFormat="1" applyFont="1" applyBorder="1"/>
    <xf numFmtId="0" fontId="7" fillId="2" borderId="9" xfId="0" applyFont="1" applyFill="1" applyBorder="1"/>
    <xf numFmtId="2" fontId="7" fillId="2" borderId="11" xfId="0" applyNumberFormat="1" applyFont="1" applyFill="1" applyBorder="1" applyAlignment="1">
      <alignment horizontal="center"/>
    </xf>
    <xf numFmtId="14" fontId="7" fillId="2" borderId="11" xfId="0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4" fontId="6" fillId="0" borderId="5" xfId="0" applyNumberFormat="1" applyFont="1" applyBorder="1"/>
    <xf numFmtId="9" fontId="6" fillId="0" borderId="6" xfId="0" applyNumberFormat="1" applyFont="1" applyBorder="1"/>
    <xf numFmtId="4" fontId="4" fillId="0" borderId="9" xfId="0" applyNumberFormat="1" applyFont="1" applyBorder="1"/>
    <xf numFmtId="4" fontId="4" fillId="0" borderId="4" xfId="0" applyNumberFormat="1" applyFont="1" applyBorder="1" applyAlignment="1">
      <alignment horizontal="center"/>
    </xf>
    <xf numFmtId="4" fontId="4" fillId="0" borderId="11" xfId="0" applyNumberFormat="1" applyFont="1" applyBorder="1"/>
    <xf numFmtId="2" fontId="4" fillId="0" borderId="7" xfId="0" applyNumberFormat="1" applyFont="1" applyBorder="1"/>
    <xf numFmtId="2" fontId="4" fillId="0" borderId="9" xfId="0" applyNumberFormat="1" applyFont="1" applyBorder="1"/>
    <xf numFmtId="4" fontId="4" fillId="0" borderId="10" xfId="0" applyNumberFormat="1" applyFont="1" applyBorder="1" applyAlignment="1">
      <alignment horizontal="right"/>
    </xf>
    <xf numFmtId="0" fontId="7" fillId="2" borderId="5" xfId="0" applyFont="1" applyFill="1" applyBorder="1"/>
    <xf numFmtId="0" fontId="4" fillId="0" borderId="10" xfId="0" applyFont="1" applyBorder="1"/>
    <xf numFmtId="0" fontId="7" fillId="2" borderId="12" xfId="0" applyFont="1" applyFill="1" applyBorder="1"/>
    <xf numFmtId="0" fontId="7" fillId="2" borderId="13" xfId="0" applyFont="1" applyFill="1" applyBorder="1"/>
    <xf numFmtId="0" fontId="4" fillId="0" borderId="8" xfId="0" applyFont="1" applyBorder="1"/>
    <xf numFmtId="0" fontId="3" fillId="2" borderId="4" xfId="0" applyFont="1" applyFill="1" applyBorder="1"/>
    <xf numFmtId="0" fontId="3" fillId="0" borderId="18" xfId="0" applyFont="1" applyBorder="1"/>
    <xf numFmtId="0" fontId="3" fillId="2" borderId="9" xfId="0" applyFont="1" applyFill="1" applyBorder="1"/>
    <xf numFmtId="0" fontId="3" fillId="2" borderId="11" xfId="0" applyFont="1" applyFill="1" applyBorder="1"/>
    <xf numFmtId="2" fontId="0" fillId="0" borderId="7" xfId="0" applyNumberFormat="1" applyBorder="1"/>
    <xf numFmtId="2" fontId="0" fillId="0" borderId="8" xfId="0" applyNumberFormat="1" applyBorder="1"/>
    <xf numFmtId="2" fontId="0" fillId="0" borderId="9" xfId="0" applyNumberFormat="1" applyBorder="1"/>
    <xf numFmtId="2" fontId="0" fillId="0" borderId="11" xfId="0" applyNumberFormat="1" applyBorder="1"/>
    <xf numFmtId="2" fontId="0" fillId="0" borderId="7" xfId="1" applyNumberFormat="1" applyFont="1" applyBorder="1"/>
    <xf numFmtId="2" fontId="0" fillId="0" borderId="9" xfId="1" applyNumberFormat="1" applyFont="1" applyBorder="1"/>
    <xf numFmtId="43" fontId="3" fillId="0" borderId="0" xfId="1" applyFont="1"/>
    <xf numFmtId="4" fontId="4" fillId="0" borderId="0" xfId="0" applyNumberFormat="1" applyFont="1" applyAlignment="1">
      <alignment horizontal="right"/>
    </xf>
    <xf numFmtId="2" fontId="4" fillId="0" borderId="8" xfId="0" applyNumberFormat="1" applyFont="1" applyBorder="1"/>
    <xf numFmtId="2" fontId="4" fillId="0" borderId="11" xfId="0" applyNumberFormat="1" applyFont="1" applyBorder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top"/>
    </xf>
    <xf numFmtId="0" fontId="10" fillId="3" borderId="0" xfId="0" applyFont="1" applyFill="1" applyAlignment="1">
      <alignment horizontal="center"/>
    </xf>
    <xf numFmtId="0" fontId="11" fillId="0" borderId="0" xfId="0" applyFont="1"/>
    <xf numFmtId="0" fontId="11" fillId="4" borderId="0" xfId="0" applyFont="1" applyFill="1"/>
    <xf numFmtId="0" fontId="0" fillId="0" borderId="0" xfId="0" applyAlignment="1">
      <alignment vertical="top"/>
    </xf>
    <xf numFmtId="0" fontId="0" fillId="0" borderId="0" xfId="0" applyAlignment="1">
      <alignment wrapText="1"/>
    </xf>
    <xf numFmtId="0" fontId="9" fillId="5" borderId="0" xfId="0" applyFont="1" applyFill="1"/>
    <xf numFmtId="0" fontId="0" fillId="5" borderId="0" xfId="0" applyFill="1"/>
    <xf numFmtId="0" fontId="4" fillId="0" borderId="12" xfId="0" applyFont="1" applyBorder="1"/>
    <xf numFmtId="0" fontId="4" fillId="0" borderId="13" xfId="0" applyFont="1" applyBorder="1"/>
    <xf numFmtId="4" fontId="4" fillId="0" borderId="13" xfId="0" applyNumberFormat="1" applyFont="1" applyBorder="1" applyAlignment="1">
      <alignment horizontal="right"/>
    </xf>
    <xf numFmtId="0" fontId="3" fillId="2" borderId="12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left"/>
    </xf>
    <xf numFmtId="0" fontId="3" fillId="2" borderId="14" xfId="0" applyFont="1" applyFill="1" applyBorder="1" applyAlignment="1">
      <alignment horizontal="left"/>
    </xf>
    <xf numFmtId="43" fontId="0" fillId="0" borderId="6" xfId="1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/>
    <xf numFmtId="4" fontId="0" fillId="0" borderId="4" xfId="0" applyNumberFormat="1" applyBorder="1"/>
    <xf numFmtId="43" fontId="0" fillId="0" borderId="4" xfId="1" applyFont="1" applyBorder="1"/>
    <xf numFmtId="43" fontId="4" fillId="0" borderId="4" xfId="1" applyFont="1" applyBorder="1"/>
    <xf numFmtId="14" fontId="3" fillId="2" borderId="20" xfId="0" applyNumberFormat="1" applyFont="1" applyFill="1" applyBorder="1"/>
    <xf numFmtId="0" fontId="0" fillId="0" borderId="7" xfId="0" applyBorder="1" applyAlignment="1">
      <alignment horizontal="left" vertical="top"/>
    </xf>
    <xf numFmtId="43" fontId="0" fillId="0" borderId="4" xfId="1" applyFont="1" applyBorder="1" applyAlignment="1">
      <alignment horizontal="left" vertical="top"/>
    </xf>
    <xf numFmtId="4" fontId="0" fillId="0" borderId="12" xfId="0" applyNumberFormat="1" applyBorder="1"/>
    <xf numFmtId="0" fontId="3" fillId="2" borderId="1" xfId="0" applyFont="1" applyFill="1" applyBorder="1"/>
    <xf numFmtId="14" fontId="3" fillId="2" borderId="15" xfId="0" applyNumberFormat="1" applyFont="1" applyFill="1" applyBorder="1"/>
    <xf numFmtId="2" fontId="3" fillId="2" borderId="16" xfId="0" applyNumberFormat="1" applyFont="1" applyFill="1" applyBorder="1"/>
    <xf numFmtId="0" fontId="3" fillId="2" borderId="21" xfId="0" applyFont="1" applyFill="1" applyBorder="1"/>
    <xf numFmtId="14" fontId="3" fillId="2" borderId="12" xfId="0" applyNumberFormat="1" applyFont="1" applyFill="1" applyBorder="1"/>
    <xf numFmtId="0" fontId="3" fillId="2" borderId="5" xfId="0" applyFont="1" applyFill="1" applyBorder="1"/>
    <xf numFmtId="0" fontId="3" fillId="2" borderId="19" xfId="0" applyFont="1" applyFill="1" applyBorder="1"/>
    <xf numFmtId="0" fontId="3" fillId="2" borderId="13" xfId="0" applyFont="1" applyFill="1" applyBorder="1"/>
    <xf numFmtId="0" fontId="3" fillId="0" borderId="13" xfId="0" applyFont="1" applyBorder="1"/>
    <xf numFmtId="0" fontId="3" fillId="2" borderId="16" xfId="0" applyFont="1" applyFill="1" applyBorder="1"/>
    <xf numFmtId="2" fontId="3" fillId="2" borderId="2" xfId="0" applyNumberFormat="1" applyFont="1" applyFill="1" applyBorder="1"/>
    <xf numFmtId="0" fontId="3" fillId="2" borderId="3" xfId="0" applyFont="1" applyFill="1" applyBorder="1"/>
    <xf numFmtId="43" fontId="3" fillId="2" borderId="2" xfId="1" applyFont="1" applyFill="1" applyBorder="1"/>
    <xf numFmtId="43" fontId="4" fillId="0" borderId="7" xfId="1" applyFont="1" applyBorder="1"/>
    <xf numFmtId="0" fontId="3" fillId="2" borderId="20" xfId="0" applyFont="1" applyFill="1" applyBorder="1"/>
    <xf numFmtId="0" fontId="3" fillId="2" borderId="15" xfId="0" applyFont="1" applyFill="1" applyBorder="1"/>
    <xf numFmtId="43" fontId="3" fillId="2" borderId="16" xfId="1" applyFont="1" applyFill="1" applyBorder="1"/>
    <xf numFmtId="14" fontId="3" fillId="2" borderId="14" xfId="0" applyNumberFormat="1" applyFont="1" applyFill="1" applyBorder="1"/>
    <xf numFmtId="0" fontId="3" fillId="2" borderId="12" xfId="0" applyFont="1" applyFill="1" applyBorder="1"/>
    <xf numFmtId="2" fontId="3" fillId="2" borderId="12" xfId="0" applyNumberFormat="1" applyFont="1" applyFill="1" applyBorder="1"/>
    <xf numFmtId="2" fontId="3" fillId="2" borderId="14" xfId="0" applyNumberFormat="1" applyFont="1" applyFill="1" applyBorder="1"/>
    <xf numFmtId="43" fontId="3" fillId="2" borderId="12" xfId="1" applyFont="1" applyFill="1" applyBorder="1"/>
    <xf numFmtId="43" fontId="3" fillId="2" borderId="14" xfId="1" applyFont="1" applyFill="1" applyBorder="1"/>
    <xf numFmtId="43" fontId="3" fillId="2" borderId="13" xfId="1" applyFont="1" applyFill="1" applyBorder="1"/>
    <xf numFmtId="0" fontId="3" fillId="2" borderId="14" xfId="0" applyFont="1" applyFill="1" applyBorder="1"/>
    <xf numFmtId="0" fontId="0" fillId="0" borderId="5" xfId="0" applyBorder="1"/>
    <xf numFmtId="4" fontId="0" fillId="0" borderId="10" xfId="0" applyNumberFormat="1" applyBorder="1"/>
    <xf numFmtId="43" fontId="4" fillId="0" borderId="10" xfId="1" applyFont="1" applyBorder="1"/>
    <xf numFmtId="4" fontId="0" fillId="0" borderId="0" xfId="0" applyNumberFormat="1" applyAlignment="1">
      <alignment vertical="top"/>
    </xf>
    <xf numFmtId="4" fontId="9" fillId="5" borderId="0" xfId="0" applyNumberFormat="1" applyFont="1" applyFill="1"/>
    <xf numFmtId="0" fontId="0" fillId="6" borderId="13" xfId="0" applyFill="1" applyBorder="1"/>
    <xf numFmtId="0" fontId="9" fillId="5" borderId="0" xfId="0" applyFont="1" applyFill="1" applyAlignment="1">
      <alignment horizontal="left"/>
    </xf>
    <xf numFmtId="0" fontId="9" fillId="5" borderId="0" xfId="0" applyFont="1" applyFill="1" applyAlignment="1">
      <alignment horizontal="center"/>
    </xf>
    <xf numFmtId="4" fontId="0" fillId="0" borderId="7" xfId="0" applyNumberFormat="1" applyBorder="1" applyAlignment="1">
      <alignment vertical="top"/>
    </xf>
    <xf numFmtId="0" fontId="0" fillId="0" borderId="8" xfId="0" applyBorder="1" applyAlignment="1">
      <alignment vertical="top"/>
    </xf>
    <xf numFmtId="4" fontId="0" fillId="0" borderId="9" xfId="0" applyNumberFormat="1" applyBorder="1" applyAlignment="1">
      <alignment vertical="top"/>
    </xf>
    <xf numFmtId="0" fontId="0" fillId="0" borderId="11" xfId="0" applyBorder="1" applyAlignment="1">
      <alignment vertical="top"/>
    </xf>
    <xf numFmtId="4" fontId="4" fillId="0" borderId="7" xfId="0" applyNumberFormat="1" applyFont="1" applyBorder="1" applyAlignment="1">
      <alignment vertical="top"/>
    </xf>
    <xf numFmtId="0" fontId="0" fillId="0" borderId="10" xfId="0" applyBorder="1" applyAlignment="1">
      <alignment horizontal="center" vertical="top"/>
    </xf>
    <xf numFmtId="0" fontId="0" fillId="0" borderId="10" xfId="0" applyBorder="1" applyAlignment="1">
      <alignment wrapText="1"/>
    </xf>
    <xf numFmtId="4" fontId="4" fillId="0" borderId="9" xfId="0" applyNumberFormat="1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4" fontId="0" fillId="0" borderId="12" xfId="0" applyNumberFormat="1" applyBorder="1" applyAlignment="1">
      <alignment vertical="top"/>
    </xf>
    <xf numFmtId="0" fontId="0" fillId="0" borderId="14" xfId="0" applyBorder="1" applyAlignment="1">
      <alignment vertical="top"/>
    </xf>
    <xf numFmtId="0" fontId="0" fillId="6" borderId="13" xfId="0" applyFill="1" applyBorder="1" applyAlignment="1">
      <alignment horizontal="center"/>
    </xf>
    <xf numFmtId="4" fontId="0" fillId="6" borderId="12" xfId="0" applyNumberFormat="1" applyFill="1" applyBorder="1"/>
    <xf numFmtId="0" fontId="0" fillId="6" borderId="14" xfId="0" applyFill="1" applyBorder="1"/>
    <xf numFmtId="0" fontId="0" fillId="0" borderId="13" xfId="0" applyBorder="1" applyAlignment="1">
      <alignment horizontal="center" vertical="top"/>
    </xf>
    <xf numFmtId="0" fontId="10" fillId="0" borderId="0" xfId="0" applyFont="1" applyAlignment="1">
      <alignment horizontal="left"/>
    </xf>
    <xf numFmtId="0" fontId="0" fillId="6" borderId="13" xfId="0" applyFill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0" xfId="0" applyBorder="1" applyAlignment="1">
      <alignment horizontal="left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vertical="top" wrapText="1"/>
    </xf>
    <xf numFmtId="0" fontId="4" fillId="0" borderId="8" xfId="0" applyFont="1" applyBorder="1" applyAlignment="1">
      <alignment vertical="top"/>
    </xf>
    <xf numFmtId="0" fontId="4" fillId="0" borderId="0" xfId="0" applyFont="1" applyAlignment="1">
      <alignment wrapText="1"/>
    </xf>
    <xf numFmtId="0" fontId="4" fillId="0" borderId="11" xfId="0" applyFont="1" applyBorder="1" applyAlignment="1">
      <alignment vertical="top"/>
    </xf>
    <xf numFmtId="0" fontId="4" fillId="0" borderId="10" xfId="0" applyFont="1" applyBorder="1" applyAlignment="1">
      <alignment wrapText="1"/>
    </xf>
    <xf numFmtId="4" fontId="0" fillId="0" borderId="4" xfId="0" applyNumberFormat="1" applyBorder="1" applyAlignment="1">
      <alignment vertical="top"/>
    </xf>
    <xf numFmtId="0" fontId="0" fillId="0" borderId="6" xfId="0" applyBorder="1" applyAlignment="1">
      <alignment vertical="top"/>
    </xf>
    <xf numFmtId="2" fontId="0" fillId="0" borderId="5" xfId="0" applyNumberFormat="1" applyBorder="1"/>
    <xf numFmtId="2" fontId="0" fillId="0" borderId="10" xfId="0" applyNumberFormat="1" applyBorder="1"/>
    <xf numFmtId="14" fontId="7" fillId="2" borderId="24" xfId="0" applyNumberFormat="1" applyFont="1" applyFill="1" applyBorder="1"/>
    <xf numFmtId="2" fontId="7" fillId="2" borderId="24" xfId="0" applyNumberFormat="1" applyFont="1" applyFill="1" applyBorder="1"/>
    <xf numFmtId="0" fontId="4" fillId="0" borderId="4" xfId="0" applyFont="1" applyBorder="1"/>
    <xf numFmtId="4" fontId="4" fillId="0" borderId="4" xfId="0" applyNumberFormat="1" applyFont="1" applyBorder="1"/>
    <xf numFmtId="4" fontId="4" fillId="0" borderId="5" xfId="0" applyNumberFormat="1" applyFont="1" applyBorder="1" applyAlignment="1">
      <alignment horizontal="center"/>
    </xf>
    <xf numFmtId="4" fontId="4" fillId="0" borderId="6" xfId="0" applyNumberFormat="1" applyFont="1" applyBorder="1"/>
    <xf numFmtId="0" fontId="4" fillId="0" borderId="4" xfId="0" applyFont="1" applyBorder="1" applyAlignment="1">
      <alignment vertical="center" wrapText="1"/>
    </xf>
    <xf numFmtId="4" fontId="4" fillId="0" borderId="5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right" vertical="center"/>
    </xf>
    <xf numFmtId="4" fontId="4" fillId="0" borderId="5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/>
    </xf>
    <xf numFmtId="43" fontId="0" fillId="0" borderId="0" xfId="0" applyNumberFormat="1"/>
    <xf numFmtId="0" fontId="0" fillId="0" borderId="18" xfId="0" applyBorder="1"/>
    <xf numFmtId="0" fontId="0" fillId="0" borderId="25" xfId="0" applyBorder="1"/>
    <xf numFmtId="0" fontId="0" fillId="0" borderId="26" xfId="0" applyBorder="1"/>
    <xf numFmtId="43" fontId="0" fillId="0" borderId="12" xfId="1" applyFont="1" applyBorder="1"/>
    <xf numFmtId="4" fontId="12" fillId="0" borderId="13" xfId="2" applyNumberFormat="1" applyBorder="1" applyAlignment="1">
      <alignment horizontal="left"/>
    </xf>
    <xf numFmtId="4" fontId="4" fillId="0" borderId="13" xfId="0" applyNumberFormat="1" applyFont="1" applyBorder="1" applyAlignment="1">
      <alignment horizontal="left"/>
    </xf>
    <xf numFmtId="4" fontId="4" fillId="0" borderId="14" xfId="0" applyNumberFormat="1" applyFont="1" applyBorder="1" applyAlignment="1">
      <alignment horizontal="left"/>
    </xf>
    <xf numFmtId="0" fontId="7" fillId="0" borderId="0" xfId="0" applyFont="1"/>
    <xf numFmtId="4" fontId="8" fillId="0" borderId="0" xfId="0" applyNumberFormat="1" applyFont="1"/>
    <xf numFmtId="43" fontId="4" fillId="0" borderId="5" xfId="1" applyFont="1" applyBorder="1"/>
    <xf numFmtId="0" fontId="4" fillId="0" borderId="9" xfId="0" applyFont="1" applyBorder="1" applyAlignment="1">
      <alignment wrapText="1"/>
    </xf>
    <xf numFmtId="0" fontId="7" fillId="2" borderId="6" xfId="0" applyFont="1" applyFill="1" applyBorder="1"/>
    <xf numFmtId="0" fontId="3" fillId="2" borderId="4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0" fillId="0" borderId="5" xfId="0" applyBorder="1" applyAlignment="1">
      <alignment horizontal="center" vertical="top"/>
    </xf>
    <xf numFmtId="0" fontId="0" fillId="0" borderId="0" xfId="0" applyAlignment="1">
      <alignment horizontal="center" vertical="top"/>
    </xf>
    <xf numFmtId="4" fontId="4" fillId="6" borderId="12" xfId="0" applyNumberFormat="1" applyFont="1" applyFill="1" applyBorder="1"/>
    <xf numFmtId="4" fontId="4" fillId="0" borderId="12" xfId="0" applyNumberFormat="1" applyFont="1" applyBorder="1" applyAlignment="1">
      <alignment vertical="top"/>
    </xf>
    <xf numFmtId="43" fontId="0" fillId="0" borderId="7" xfId="1" applyFont="1" applyBorder="1" applyAlignment="1">
      <alignment horizontal="left" vertical="top"/>
    </xf>
    <xf numFmtId="43" fontId="0" fillId="0" borderId="8" xfId="1" applyFont="1" applyBorder="1" applyAlignment="1">
      <alignment horizontal="center"/>
    </xf>
    <xf numFmtId="0" fontId="3" fillId="0" borderId="7" xfId="0" applyFont="1" applyBorder="1"/>
    <xf numFmtId="0" fontId="4" fillId="0" borderId="11" xfId="0" applyFont="1" applyBorder="1"/>
    <xf numFmtId="0" fontId="3" fillId="7" borderId="17" xfId="0" applyFont="1" applyFill="1" applyBorder="1"/>
    <xf numFmtId="0" fontId="3" fillId="0" borderId="17" xfId="0" applyFont="1" applyBorder="1" applyAlignment="1">
      <alignment horizontal="left" wrapText="1"/>
    </xf>
    <xf numFmtId="0" fontId="0" fillId="7" borderId="17" xfId="0" applyFill="1" applyBorder="1"/>
    <xf numFmtId="43" fontId="13" fillId="0" borderId="17" xfId="1" applyFont="1" applyBorder="1" applyAlignment="1">
      <alignment horizontal="right"/>
    </xf>
    <xf numFmtId="0" fontId="4" fillId="0" borderId="5" xfId="0" applyFont="1" applyBorder="1"/>
    <xf numFmtId="0" fontId="4" fillId="0" borderId="6" xfId="0" applyFont="1" applyBorder="1"/>
    <xf numFmtId="0" fontId="7" fillId="2" borderId="4" xfId="0" applyFont="1" applyFill="1" applyBorder="1" applyAlignment="1">
      <alignment wrapText="1"/>
    </xf>
    <xf numFmtId="2" fontId="4" fillId="0" borderId="4" xfId="0" applyNumberFormat="1" applyFont="1" applyBorder="1" applyAlignment="1">
      <alignment vertical="center" wrapText="1"/>
    </xf>
    <xf numFmtId="2" fontId="4" fillId="0" borderId="7" xfId="0" applyNumberFormat="1" applyFont="1" applyBorder="1" applyAlignment="1">
      <alignment vertical="center" wrapText="1"/>
    </xf>
    <xf numFmtId="2" fontId="4" fillId="0" borderId="9" xfId="0" applyNumberFormat="1" applyFont="1" applyBorder="1" applyAlignment="1">
      <alignment vertical="center" wrapText="1"/>
    </xf>
    <xf numFmtId="1" fontId="7" fillId="0" borderId="8" xfId="0" applyNumberFormat="1" applyFont="1" applyBorder="1"/>
    <xf numFmtId="0" fontId="7" fillId="2" borderId="14" xfId="0" applyFont="1" applyFill="1" applyBorder="1"/>
    <xf numFmtId="1" fontId="7" fillId="2" borderId="12" xfId="0" applyNumberFormat="1" applyFont="1" applyFill="1" applyBorder="1"/>
    <xf numFmtId="1" fontId="7" fillId="2" borderId="14" xfId="0" applyNumberFormat="1" applyFont="1" applyFill="1" applyBorder="1"/>
    <xf numFmtId="4" fontId="4" fillId="0" borderId="12" xfId="0" applyNumberFormat="1" applyFont="1" applyBorder="1" applyAlignment="1">
      <alignment horizontal="right" vertical="top"/>
    </xf>
    <xf numFmtId="4" fontId="4" fillId="0" borderId="14" xfId="0" applyNumberFormat="1" applyFont="1" applyBorder="1" applyAlignment="1">
      <alignment horizontal="left" vertical="top"/>
    </xf>
    <xf numFmtId="4" fontId="4" fillId="0" borderId="0" xfId="0" applyNumberFormat="1" applyFont="1" applyAlignment="1">
      <alignment horizontal="center" vertical="top"/>
    </xf>
    <xf numFmtId="4" fontId="4" fillId="0" borderId="4" xfId="0" applyNumberFormat="1" applyFont="1" applyBorder="1" applyAlignment="1">
      <alignment horizontal="right" vertical="top"/>
    </xf>
    <xf numFmtId="4" fontId="4" fillId="0" borderId="6" xfId="0" applyNumberFormat="1" applyFont="1" applyBorder="1" applyAlignment="1">
      <alignment horizontal="left" vertical="top"/>
    </xf>
    <xf numFmtId="1" fontId="3" fillId="2" borderId="12" xfId="0" applyNumberFormat="1" applyFont="1" applyFill="1" applyBorder="1" applyAlignment="1">
      <alignment horizontal="center"/>
    </xf>
    <xf numFmtId="1" fontId="3" fillId="2" borderId="14" xfId="0" applyNumberFormat="1" applyFont="1" applyFill="1" applyBorder="1" applyAlignment="1">
      <alignment horizontal="center"/>
    </xf>
    <xf numFmtId="0" fontId="15" fillId="2" borderId="0" xfId="0" applyFont="1" applyFill="1"/>
    <xf numFmtId="0" fontId="3" fillId="2" borderId="2" xfId="0" applyFont="1" applyFill="1" applyBorder="1"/>
    <xf numFmtId="166" fontId="0" fillId="0" borderId="4" xfId="0" applyNumberFormat="1" applyBorder="1"/>
    <xf numFmtId="166" fontId="0" fillId="0" borderId="7" xfId="0" applyNumberFormat="1" applyBorder="1"/>
    <xf numFmtId="0" fontId="3" fillId="2" borderId="27" xfId="0" applyFont="1" applyFill="1" applyBorder="1"/>
    <xf numFmtId="166" fontId="0" fillId="0" borderId="9" xfId="0" applyNumberFormat="1" applyBorder="1"/>
    <xf numFmtId="166" fontId="0" fillId="7" borderId="17" xfId="0" applyNumberFormat="1" applyFill="1" applyBorder="1"/>
    <xf numFmtId="0" fontId="16" fillId="2" borderId="0" xfId="0" applyFont="1" applyFill="1"/>
    <xf numFmtId="166" fontId="0" fillId="0" borderId="7" xfId="0" applyNumberFormat="1" applyBorder="1" applyAlignment="1">
      <alignment horizontal="right"/>
    </xf>
    <xf numFmtId="164" fontId="4" fillId="0" borderId="28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164" fontId="4" fillId="0" borderId="29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4" fontId="4" fillId="0" borderId="14" xfId="0" applyNumberFormat="1" applyFont="1" applyBorder="1" applyAlignment="1">
      <alignment horizontal="center"/>
    </xf>
    <xf numFmtId="164" fontId="4" fillId="0" borderId="22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64" fontId="4" fillId="0" borderId="30" xfId="0" applyNumberFormat="1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164" fontId="4" fillId="0" borderId="31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0" fontId="4" fillId="0" borderId="14" xfId="0" applyFont="1" applyBorder="1" applyAlignment="1">
      <alignment vertical="top" wrapText="1"/>
    </xf>
    <xf numFmtId="2" fontId="4" fillId="0" borderId="14" xfId="0" applyNumberFormat="1" applyFont="1" applyBorder="1"/>
    <xf numFmtId="164" fontId="6" fillId="0" borderId="4" xfId="0" applyNumberFormat="1" applyFont="1" applyBorder="1" applyAlignment="1">
      <alignment horizontal="center"/>
    </xf>
    <xf numFmtId="9" fontId="6" fillId="0" borderId="18" xfId="3" applyFont="1" applyBorder="1" applyAlignment="1">
      <alignment horizontal="center"/>
    </xf>
    <xf numFmtId="9" fontId="4" fillId="0" borderId="25" xfId="3" applyFont="1" applyBorder="1" applyAlignment="1">
      <alignment horizontal="center"/>
    </xf>
    <xf numFmtId="9" fontId="4" fillId="0" borderId="26" xfId="3" applyFont="1" applyBorder="1" applyAlignment="1">
      <alignment horizontal="center"/>
    </xf>
    <xf numFmtId="2" fontId="4" fillId="0" borderId="6" xfId="0" applyNumberFormat="1" applyFont="1" applyBorder="1"/>
    <xf numFmtId="0" fontId="16" fillId="2" borderId="0" xfId="0" applyFont="1" applyFill="1" applyProtection="1">
      <protection locked="0"/>
    </xf>
    <xf numFmtId="0" fontId="3" fillId="0" borderId="17" xfId="0" applyFont="1" applyBorder="1"/>
    <xf numFmtId="4" fontId="0" fillId="0" borderId="0" xfId="0" applyNumberFormat="1" applyAlignment="1">
      <alignment vertical="center" wrapText="1"/>
    </xf>
    <xf numFmtId="0" fontId="3" fillId="2" borderId="18" xfId="0" applyFont="1" applyFill="1" applyBorder="1"/>
    <xf numFmtId="0" fontId="3" fillId="0" borderId="4" xfId="0" applyFont="1" applyBorder="1"/>
    <xf numFmtId="0" fontId="3" fillId="0" borderId="26" xfId="0" applyFont="1" applyBorder="1"/>
    <xf numFmtId="4" fontId="0" fillId="0" borderId="13" xfId="0" applyNumberFormat="1" applyBorder="1"/>
    <xf numFmtId="4" fontId="9" fillId="5" borderId="0" xfId="0" applyNumberFormat="1" applyFont="1" applyFill="1" applyAlignment="1">
      <alignment horizontal="right"/>
    </xf>
    <xf numFmtId="4" fontId="0" fillId="6" borderId="13" xfId="0" applyNumberFormat="1" applyFill="1" applyBorder="1" applyAlignment="1">
      <alignment horizontal="right"/>
    </xf>
    <xf numFmtId="4" fontId="0" fillId="0" borderId="13" xfId="0" applyNumberFormat="1" applyBorder="1" applyAlignment="1">
      <alignment horizontal="right" vertical="top"/>
    </xf>
    <xf numFmtId="4" fontId="0" fillId="0" borderId="0" xfId="0" applyNumberFormat="1" applyAlignment="1">
      <alignment horizontal="right" vertical="top"/>
    </xf>
    <xf numFmtId="4" fontId="0" fillId="0" borderId="5" xfId="0" applyNumberFormat="1" applyBorder="1" applyAlignment="1">
      <alignment horizontal="right" vertical="top"/>
    </xf>
    <xf numFmtId="4" fontId="0" fillId="0" borderId="10" xfId="0" applyNumberFormat="1" applyBorder="1" applyAlignment="1">
      <alignment horizontal="right" vertical="top"/>
    </xf>
    <xf numFmtId="4" fontId="0" fillId="6" borderId="13" xfId="0" applyNumberFormat="1" applyFill="1" applyBorder="1"/>
    <xf numFmtId="4" fontId="0" fillId="0" borderId="13" xfId="0" applyNumberFormat="1" applyBorder="1" applyAlignment="1">
      <alignment vertical="top"/>
    </xf>
    <xf numFmtId="4" fontId="0" fillId="0" borderId="5" xfId="0" applyNumberFormat="1" applyBorder="1" applyAlignment="1">
      <alignment vertical="top"/>
    </xf>
    <xf numFmtId="4" fontId="0" fillId="0" borderId="10" xfId="0" applyNumberFormat="1" applyBorder="1" applyAlignment="1">
      <alignment vertical="top"/>
    </xf>
    <xf numFmtId="4" fontId="0" fillId="0" borderId="4" xfId="0" applyNumberFormat="1" applyBorder="1" applyAlignment="1">
      <alignment horizontal="right" vertical="top"/>
    </xf>
    <xf numFmtId="0" fontId="0" fillId="6" borderId="12" xfId="0" applyFill="1" applyBorder="1"/>
    <xf numFmtId="4" fontId="0" fillId="0" borderId="12" xfId="0" applyNumberFormat="1" applyBorder="1" applyAlignment="1">
      <alignment horizontal="right" vertical="top"/>
    </xf>
    <xf numFmtId="4" fontId="0" fillId="0" borderId="7" xfId="0" applyNumberFormat="1" applyBorder="1" applyAlignment="1">
      <alignment horizontal="right" vertical="top"/>
    </xf>
    <xf numFmtId="4" fontId="0" fillId="0" borderId="9" xfId="0" applyNumberFormat="1" applyBorder="1" applyAlignment="1">
      <alignment horizontal="right" vertical="top"/>
    </xf>
    <xf numFmtId="0" fontId="0" fillId="0" borderId="17" xfId="0" applyBorder="1"/>
    <xf numFmtId="0" fontId="14" fillId="2" borderId="17" xfId="0" applyFont="1" applyFill="1" applyBorder="1"/>
    <xf numFmtId="166" fontId="0" fillId="7" borderId="4" xfId="0" applyNumberFormat="1" applyFill="1" applyBorder="1"/>
    <xf numFmtId="166" fontId="0" fillId="7" borderId="9" xfId="0" applyNumberFormat="1" applyFill="1" applyBorder="1"/>
    <xf numFmtId="166" fontId="0" fillId="7" borderId="12" xfId="0" applyNumberFormat="1" applyFill="1" applyBorder="1"/>
    <xf numFmtId="4" fontId="3" fillId="2" borderId="12" xfId="0" applyNumberFormat="1" applyFont="1" applyFill="1" applyBorder="1"/>
    <xf numFmtId="0" fontId="4" fillId="0" borderId="18" xfId="0" applyFont="1" applyBorder="1"/>
    <xf numFmtId="0" fontId="4" fillId="0" borderId="5" xfId="0" applyFont="1" applyBorder="1" applyAlignment="1">
      <alignment horizontal="center"/>
    </xf>
    <xf numFmtId="0" fontId="4" fillId="0" borderId="17" xfId="0" applyFont="1" applyBorder="1"/>
    <xf numFmtId="4" fontId="4" fillId="0" borderId="13" xfId="0" applyNumberFormat="1" applyFont="1" applyBorder="1"/>
    <xf numFmtId="4" fontId="4" fillId="0" borderId="17" xfId="0" applyNumberFormat="1" applyFont="1" applyBorder="1"/>
    <xf numFmtId="0" fontId="4" fillId="0" borderId="25" xfId="0" applyFont="1" applyBorder="1"/>
    <xf numFmtId="0" fontId="4" fillId="0" borderId="18" xfId="0" applyFont="1" applyBorder="1" applyAlignment="1">
      <alignment vertical="center" wrapText="1"/>
    </xf>
    <xf numFmtId="4" fontId="4" fillId="0" borderId="4" xfId="0" applyNumberFormat="1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0" fontId="4" fillId="0" borderId="26" xfId="0" applyFont="1" applyBorder="1" applyAlignment="1">
      <alignment vertical="center" wrapText="1"/>
    </xf>
    <xf numFmtId="4" fontId="4" fillId="0" borderId="9" xfId="0" applyNumberFormat="1" applyFont="1" applyBorder="1" applyAlignment="1">
      <alignment vertical="center" wrapText="1"/>
    </xf>
    <xf numFmtId="0" fontId="4" fillId="0" borderId="26" xfId="0" applyFont="1" applyBorder="1"/>
    <xf numFmtId="0" fontId="4" fillId="0" borderId="17" xfId="0" applyFont="1" applyBorder="1" applyAlignment="1">
      <alignment horizontal="right"/>
    </xf>
    <xf numFmtId="9" fontId="4" fillId="0" borderId="26" xfId="3" applyFont="1" applyBorder="1" applyAlignment="1">
      <alignment horizontal="right"/>
    </xf>
    <xf numFmtId="0" fontId="6" fillId="0" borderId="18" xfId="0" applyFont="1" applyBorder="1" applyAlignment="1">
      <alignment horizontal="center"/>
    </xf>
    <xf numFmtId="4" fontId="6" fillId="0" borderId="18" xfId="0" applyNumberFormat="1" applyFont="1" applyBorder="1"/>
    <xf numFmtId="9" fontId="6" fillId="0" borderId="18" xfId="0" applyNumberFormat="1" applyFont="1" applyBorder="1"/>
    <xf numFmtId="4" fontId="4" fillId="0" borderId="25" xfId="0" applyNumberFormat="1" applyFont="1" applyBorder="1"/>
    <xf numFmtId="9" fontId="4" fillId="0" borderId="25" xfId="0" applyNumberFormat="1" applyFont="1" applyBorder="1"/>
    <xf numFmtId="2" fontId="4" fillId="0" borderId="25" xfId="0" applyNumberFormat="1" applyFont="1" applyBorder="1"/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4" fontId="9" fillId="0" borderId="0" xfId="0" applyNumberFormat="1" applyFont="1"/>
    <xf numFmtId="0" fontId="7" fillId="0" borderId="0" xfId="0" applyFont="1" applyAlignment="1">
      <alignment horizontal="left"/>
    </xf>
    <xf numFmtId="4" fontId="7" fillId="0" borderId="0" xfId="0" applyNumberFormat="1" applyFont="1" applyAlignment="1">
      <alignment horizontal="right"/>
    </xf>
    <xf numFmtId="4" fontId="3" fillId="0" borderId="0" xfId="0" applyNumberFormat="1" applyFont="1" applyAlignment="1">
      <alignment vertical="top"/>
    </xf>
    <xf numFmtId="14" fontId="3" fillId="2" borderId="16" xfId="0" applyNumberFormat="1" applyFont="1" applyFill="1" applyBorder="1"/>
    <xf numFmtId="4" fontId="3" fillId="0" borderId="5" xfId="0" applyNumberFormat="1" applyFont="1" applyBorder="1" applyAlignment="1">
      <alignment vertical="top"/>
    </xf>
    <xf numFmtId="0" fontId="0" fillId="6" borderId="14" xfId="0" applyFill="1" applyBorder="1" applyAlignment="1">
      <alignment horizontal="center"/>
    </xf>
    <xf numFmtId="4" fontId="0" fillId="0" borderId="17" xfId="0" applyNumberFormat="1" applyBorder="1"/>
    <xf numFmtId="4" fontId="0" fillId="0" borderId="10" xfId="0" quotePrefix="1" applyNumberFormat="1" applyBorder="1" applyAlignment="1">
      <alignment horizontal="right" vertical="top"/>
    </xf>
    <xf numFmtId="4" fontId="0" fillId="6" borderId="13" xfId="0" applyNumberFormat="1" applyFill="1" applyBorder="1" applyAlignment="1">
      <alignment horizontal="center"/>
    </xf>
    <xf numFmtId="4" fontId="0" fillId="0" borderId="12" xfId="0" quotePrefix="1" applyNumberFormat="1" applyBorder="1" applyAlignment="1">
      <alignment horizontal="right" vertical="top"/>
    </xf>
    <xf numFmtId="4" fontId="9" fillId="5" borderId="0" xfId="0" applyNumberFormat="1" applyFont="1" applyFill="1" applyAlignment="1">
      <alignment horizontal="center"/>
    </xf>
    <xf numFmtId="4" fontId="0" fillId="0" borderId="13" xfId="0" applyNumberFormat="1" applyBorder="1" applyAlignment="1">
      <alignment horizontal="center" vertical="top"/>
    </xf>
    <xf numFmtId="4" fontId="0" fillId="0" borderId="5" xfId="0" applyNumberFormat="1" applyBorder="1" applyAlignment="1">
      <alignment horizontal="center" vertical="top"/>
    </xf>
    <xf numFmtId="4" fontId="0" fillId="0" borderId="10" xfId="0" applyNumberFormat="1" applyBorder="1" applyAlignment="1">
      <alignment horizontal="center" vertical="top"/>
    </xf>
    <xf numFmtId="4" fontId="0" fillId="0" borderId="4" xfId="0" applyNumberFormat="1" applyBorder="1" applyAlignment="1">
      <alignment horizontal="center" vertical="top"/>
    </xf>
    <xf numFmtId="4" fontId="0" fillId="0" borderId="0" xfId="0" applyNumberFormat="1" applyAlignment="1">
      <alignment horizontal="center" vertical="top"/>
    </xf>
    <xf numFmtId="4" fontId="0" fillId="0" borderId="13" xfId="0" quotePrefix="1" applyNumberFormat="1" applyBorder="1" applyAlignment="1">
      <alignment horizontal="center" vertical="top"/>
    </xf>
    <xf numFmtId="4" fontId="0" fillId="0" borderId="17" xfId="0" applyNumberFormat="1" applyBorder="1" applyAlignment="1">
      <alignment vertical="top"/>
    </xf>
    <xf numFmtId="4" fontId="4" fillId="0" borderId="12" xfId="0" applyNumberFormat="1" applyFont="1" applyBorder="1"/>
    <xf numFmtId="4" fontId="0" fillId="8" borderId="12" xfId="0" applyNumberFormat="1" applyFill="1" applyBorder="1" applyAlignment="1">
      <alignment vertical="top"/>
    </xf>
    <xf numFmtId="4" fontId="9" fillId="8" borderId="0" xfId="0" applyNumberFormat="1" applyFont="1" applyFill="1" applyAlignment="1">
      <alignment horizontal="center"/>
    </xf>
    <xf numFmtId="0" fontId="0" fillId="0" borderId="32" xfId="0" applyBorder="1"/>
    <xf numFmtId="0" fontId="0" fillId="0" borderId="32" xfId="0" applyBorder="1" applyAlignment="1">
      <alignment horizontal="left" vertical="top"/>
    </xf>
    <xf numFmtId="4" fontId="0" fillId="0" borderId="32" xfId="0" applyNumberFormat="1" applyBorder="1" applyAlignment="1">
      <alignment vertical="top"/>
    </xf>
    <xf numFmtId="0" fontId="0" fillId="0" borderId="33" xfId="0" applyBorder="1" applyAlignment="1">
      <alignment vertical="top"/>
    </xf>
    <xf numFmtId="4" fontId="0" fillId="0" borderId="32" xfId="0" applyNumberFormat="1" applyBorder="1" applyAlignment="1">
      <alignment horizontal="right" vertical="top"/>
    </xf>
    <xf numFmtId="4" fontId="0" fillId="0" borderId="34" xfId="0" applyNumberFormat="1" applyBorder="1" applyAlignment="1">
      <alignment vertical="top"/>
    </xf>
    <xf numFmtId="4" fontId="4" fillId="0" borderId="34" xfId="0" applyNumberFormat="1" applyFont="1" applyBorder="1" applyAlignment="1">
      <alignment vertical="top"/>
    </xf>
    <xf numFmtId="0" fontId="0" fillId="6" borderId="11" xfId="0" applyFill="1" applyBorder="1"/>
    <xf numFmtId="0" fontId="0" fillId="0" borderId="35" xfId="0" applyBorder="1" applyAlignment="1">
      <alignment horizontal="center" vertical="top"/>
    </xf>
    <xf numFmtId="0" fontId="0" fillId="0" borderId="33" xfId="0" applyBorder="1" applyAlignment="1">
      <alignment vertical="top" wrapText="1"/>
    </xf>
    <xf numFmtId="4" fontId="0" fillId="0" borderId="26" xfId="0" applyNumberFormat="1" applyBorder="1"/>
    <xf numFmtId="0" fontId="3" fillId="2" borderId="17" xfId="0" applyFont="1" applyFill="1" applyBorder="1"/>
    <xf numFmtId="14" fontId="14" fillId="2" borderId="17" xfId="0" applyNumberFormat="1" applyFont="1" applyFill="1" applyBorder="1"/>
    <xf numFmtId="4" fontId="0" fillId="0" borderId="18" xfId="0" applyNumberFormat="1" applyBorder="1"/>
    <xf numFmtId="4" fontId="0" fillId="0" borderId="37" xfId="0" applyNumberFormat="1" applyBorder="1"/>
    <xf numFmtId="0" fontId="0" fillId="0" borderId="38" xfId="0" applyBorder="1" applyAlignment="1">
      <alignment horizontal="center" vertical="top"/>
    </xf>
    <xf numFmtId="4" fontId="0" fillId="0" borderId="11" xfId="0" applyNumberFormat="1" applyBorder="1"/>
    <xf numFmtId="0" fontId="18" fillId="2" borderId="0" xfId="5" applyFont="1" applyFill="1"/>
    <xf numFmtId="16" fontId="18" fillId="2" borderId="0" xfId="5" applyNumberFormat="1" applyFont="1" applyFill="1"/>
    <xf numFmtId="0" fontId="19" fillId="0" borderId="0" xfId="5" applyFont="1"/>
    <xf numFmtId="16" fontId="19" fillId="0" borderId="0" xfId="5" applyNumberFormat="1" applyFont="1"/>
    <xf numFmtId="0" fontId="0" fillId="6" borderId="10" xfId="0" applyFill="1" applyBorder="1"/>
    <xf numFmtId="14" fontId="16" fillId="2" borderId="0" xfId="0" applyNumberFormat="1" applyFont="1" applyFill="1" applyProtection="1">
      <protection locked="0"/>
    </xf>
    <xf numFmtId="0" fontId="0" fillId="0" borderId="5" xfId="0" applyBorder="1" applyAlignment="1">
      <alignment vertical="top"/>
    </xf>
    <xf numFmtId="0" fontId="0" fillId="0" borderId="10" xfId="0" applyBorder="1" applyAlignment="1">
      <alignment vertical="top"/>
    </xf>
    <xf numFmtId="14" fontId="3" fillId="2" borderId="27" xfId="0" applyNumberFormat="1" applyFont="1" applyFill="1" applyBorder="1"/>
    <xf numFmtId="0" fontId="3" fillId="2" borderId="39" xfId="0" applyFont="1" applyFill="1" applyBorder="1"/>
    <xf numFmtId="14" fontId="3" fillId="2" borderId="39" xfId="0" applyNumberFormat="1" applyFont="1" applyFill="1" applyBorder="1"/>
    <xf numFmtId="2" fontId="3" fillId="2" borderId="40" xfId="0" applyNumberFormat="1" applyFont="1" applyFill="1" applyBorder="1"/>
    <xf numFmtId="0" fontId="0" fillId="0" borderId="32" xfId="0" applyBorder="1" applyAlignment="1">
      <alignment horizontal="center" vertical="top"/>
    </xf>
    <xf numFmtId="14" fontId="3" fillId="2" borderId="4" xfId="0" applyNumberFormat="1" applyFont="1" applyFill="1" applyBorder="1"/>
    <xf numFmtId="0" fontId="7" fillId="9" borderId="24" xfId="0" applyFont="1" applyFill="1" applyBorder="1"/>
    <xf numFmtId="0" fontId="7" fillId="9" borderId="11" xfId="0" applyFont="1" applyFill="1" applyBorder="1" applyAlignment="1">
      <alignment horizontal="center"/>
    </xf>
    <xf numFmtId="0" fontId="7" fillId="9" borderId="5" xfId="0" applyFont="1" applyFill="1" applyBorder="1"/>
    <xf numFmtId="0" fontId="12" fillId="0" borderId="14" xfId="2" applyBorder="1" applyAlignment="1">
      <alignment horizontal="left"/>
    </xf>
    <xf numFmtId="2" fontId="4" fillId="0" borderId="18" xfId="0" applyNumberFormat="1" applyFont="1" applyBorder="1"/>
    <xf numFmtId="2" fontId="4" fillId="0" borderId="26" xfId="0" applyNumberFormat="1" applyFont="1" applyBorder="1"/>
    <xf numFmtId="0" fontId="13" fillId="0" borderId="0" xfId="0" applyFont="1"/>
    <xf numFmtId="0" fontId="4" fillId="0" borderId="7" xfId="0" applyFont="1" applyBorder="1" applyAlignment="1">
      <alignment wrapText="1"/>
    </xf>
    <xf numFmtId="0" fontId="4" fillId="0" borderId="14" xfId="0" applyFont="1" applyBorder="1"/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1" fontId="7" fillId="2" borderId="4" xfId="0" applyNumberFormat="1" applyFont="1" applyFill="1" applyBorder="1" applyAlignment="1">
      <alignment horizontal="center"/>
    </xf>
    <xf numFmtId="1" fontId="7" fillId="2" borderId="6" xfId="0" applyNumberFormat="1" applyFont="1" applyFill="1" applyBorder="1" applyAlignment="1">
      <alignment horizontal="center"/>
    </xf>
    <xf numFmtId="2" fontId="4" fillId="0" borderId="7" xfId="0" applyNumberFormat="1" applyFont="1" applyBorder="1" applyAlignment="1">
      <alignment horizontal="right"/>
    </xf>
    <xf numFmtId="0" fontId="3" fillId="2" borderId="14" xfId="0" applyFont="1" applyFill="1" applyBorder="1" applyAlignment="1">
      <alignment horizontal="center"/>
    </xf>
    <xf numFmtId="0" fontId="0" fillId="0" borderId="0" xfId="0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vertical="top"/>
    </xf>
    <xf numFmtId="0" fontId="0" fillId="0" borderId="12" xfId="0" applyBorder="1" applyAlignment="1">
      <alignment vertical="top"/>
    </xf>
    <xf numFmtId="4" fontId="0" fillId="7" borderId="17" xfId="0" applyNumberFormat="1" applyFill="1" applyBorder="1"/>
    <xf numFmtId="16" fontId="19" fillId="0" borderId="7" xfId="5" applyNumberFormat="1" applyFont="1" applyBorder="1"/>
    <xf numFmtId="14" fontId="3" fillId="0" borderId="0" xfId="0" applyNumberFormat="1" applyFont="1"/>
    <xf numFmtId="0" fontId="0" fillId="0" borderId="10" xfId="0" applyBorder="1" applyAlignment="1">
      <alignment vertical="top" wrapText="1"/>
    </xf>
    <xf numFmtId="4" fontId="0" fillId="0" borderId="36" xfId="0" applyNumberFormat="1" applyBorder="1" applyAlignment="1">
      <alignment vertical="top"/>
    </xf>
    <xf numFmtId="2" fontId="0" fillId="0" borderId="10" xfId="0" applyNumberFormat="1" applyBorder="1" applyAlignment="1">
      <alignment vertical="top"/>
    </xf>
    <xf numFmtId="14" fontId="18" fillId="2" borderId="0" xfId="5" applyNumberFormat="1" applyFont="1" applyFill="1"/>
    <xf numFmtId="14" fontId="3" fillId="2" borderId="4" xfId="0" applyNumberFormat="1" applyFont="1" applyFill="1" applyBorder="1" applyAlignment="1">
      <alignment horizontal="left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164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right" vertical="center"/>
    </xf>
    <xf numFmtId="2" fontId="0" fillId="0" borderId="12" xfId="0" applyNumberFormat="1" applyBorder="1"/>
    <xf numFmtId="4" fontId="4" fillId="0" borderId="9" xfId="0" applyNumberFormat="1" applyFont="1" applyBorder="1" applyAlignment="1">
      <alignment horizontal="center" vertical="top"/>
    </xf>
    <xf numFmtId="4" fontId="4" fillId="0" borderId="11" xfId="0" applyNumberFormat="1" applyFont="1" applyBorder="1" applyAlignment="1">
      <alignment horizontal="center" vertical="top"/>
    </xf>
    <xf numFmtId="0" fontId="7" fillId="2" borderId="12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4" fillId="0" borderId="8" xfId="0" applyFont="1" applyBorder="1" applyAlignment="1">
      <alignment vertical="center" wrapText="1"/>
    </xf>
    <xf numFmtId="0" fontId="4" fillId="0" borderId="17" xfId="0" applyFont="1" applyBorder="1" applyAlignment="1">
      <alignment horizontal="center"/>
    </xf>
    <xf numFmtId="4" fontId="4" fillId="0" borderId="17" xfId="0" applyNumberFormat="1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43" xfId="0" applyFont="1" applyBorder="1" applyAlignment="1">
      <alignment wrapText="1"/>
    </xf>
    <xf numFmtId="0" fontId="4" fillId="0" borderId="44" xfId="0" applyFont="1" applyBorder="1" applyAlignment="1">
      <alignment vertical="top" wrapText="1"/>
    </xf>
    <xf numFmtId="4" fontId="12" fillId="0" borderId="13" xfId="2" applyNumberFormat="1" applyBorder="1" applyAlignment="1">
      <alignment horizontal="left" wrapText="1"/>
    </xf>
    <xf numFmtId="0" fontId="0" fillId="0" borderId="9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" fontId="0" fillId="0" borderId="17" xfId="0" applyNumberFormat="1" applyBorder="1" applyAlignment="1">
      <alignment horizontal="right"/>
    </xf>
    <xf numFmtId="0" fontId="0" fillId="0" borderId="17" xfId="0" applyBorder="1" applyAlignment="1">
      <alignment horizontal="right"/>
    </xf>
    <xf numFmtId="14" fontId="3" fillId="2" borderId="12" xfId="0" applyNumberFormat="1" applyFont="1" applyFill="1" applyBorder="1" applyAlignment="1">
      <alignment horizontal="left"/>
    </xf>
    <xf numFmtId="0" fontId="0" fillId="2" borderId="11" xfId="0" applyFill="1" applyBorder="1"/>
    <xf numFmtId="0" fontId="20" fillId="0" borderId="41" xfId="0" applyFont="1" applyBorder="1"/>
    <xf numFmtId="0" fontId="4" fillId="0" borderId="41" xfId="0" applyFont="1" applyBorder="1"/>
    <xf numFmtId="14" fontId="14" fillId="2" borderId="17" xfId="0" applyNumberFormat="1" applyFont="1" applyFill="1" applyBorder="1" applyAlignment="1">
      <alignment horizontal="left"/>
    </xf>
    <xf numFmtId="0" fontId="7" fillId="2" borderId="0" xfId="0" applyFont="1" applyFill="1"/>
    <xf numFmtId="9" fontId="4" fillId="0" borderId="7" xfId="0" applyNumberFormat="1" applyFont="1" applyBorder="1"/>
    <xf numFmtId="9" fontId="4" fillId="0" borderId="9" xfId="0" applyNumberFormat="1" applyFont="1" applyBorder="1"/>
    <xf numFmtId="4" fontId="6" fillId="0" borderId="7" xfId="0" applyNumberFormat="1" applyFont="1" applyBorder="1"/>
    <xf numFmtId="9" fontId="6" fillId="0" borderId="7" xfId="0" applyNumberFormat="1" applyFont="1" applyBorder="1"/>
    <xf numFmtId="2" fontId="4" fillId="0" borderId="10" xfId="0" applyNumberFormat="1" applyFont="1" applyBorder="1"/>
    <xf numFmtId="1" fontId="7" fillId="2" borderId="4" xfId="0" applyNumberFormat="1" applyFont="1" applyFill="1" applyBorder="1" applyAlignment="1">
      <alignment wrapText="1"/>
    </xf>
    <xf numFmtId="2" fontId="4" fillId="0" borderId="12" xfId="0" applyNumberFormat="1" applyFont="1" applyBorder="1"/>
    <xf numFmtId="4" fontId="4" fillId="0" borderId="12" xfId="0" applyNumberFormat="1" applyFont="1" applyBorder="1" applyAlignment="1">
      <alignment wrapText="1"/>
    </xf>
    <xf numFmtId="14" fontId="6" fillId="2" borderId="17" xfId="0" applyNumberFormat="1" applyFont="1" applyFill="1" applyBorder="1"/>
    <xf numFmtId="0" fontId="4" fillId="0" borderId="5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14" fontId="7" fillId="2" borderId="17" xfId="0" applyNumberFormat="1" applyFont="1" applyFill="1" applyBorder="1"/>
    <xf numFmtId="0" fontId="4" fillId="0" borderId="17" xfId="0" applyFont="1" applyBorder="1" applyAlignment="1">
      <alignment wrapText="1"/>
    </xf>
    <xf numFmtId="4" fontId="0" fillId="0" borderId="6" xfId="0" applyNumberFormat="1" applyBorder="1"/>
    <xf numFmtId="4" fontId="0" fillId="0" borderId="8" xfId="0" applyNumberFormat="1" applyBorder="1"/>
    <xf numFmtId="0" fontId="21" fillId="0" borderId="0" xfId="0" applyFont="1"/>
    <xf numFmtId="14" fontId="18" fillId="2" borderId="0" xfId="5" applyNumberFormat="1" applyFont="1" applyFill="1" applyAlignment="1">
      <alignment horizontal="left"/>
    </xf>
    <xf numFmtId="0" fontId="0" fillId="0" borderId="9" xfId="0" applyBorder="1" applyAlignment="1">
      <alignment horizontal="right"/>
    </xf>
    <xf numFmtId="4" fontId="0" fillId="0" borderId="7" xfId="0" applyNumberFormat="1" applyBorder="1" applyAlignment="1">
      <alignment horizontal="center"/>
    </xf>
    <xf numFmtId="4" fontId="0" fillId="0" borderId="8" xfId="0" applyNumberFormat="1" applyBorder="1" applyAlignment="1">
      <alignment horizontal="center"/>
    </xf>
    <xf numFmtId="4" fontId="0" fillId="0" borderId="9" xfId="0" applyNumberFormat="1" applyBorder="1" applyAlignment="1">
      <alignment horizontal="center"/>
    </xf>
    <xf numFmtId="4" fontId="0" fillId="0" borderId="11" xfId="0" applyNumberFormat="1" applyBorder="1" applyAlignment="1">
      <alignment horizontal="center"/>
    </xf>
    <xf numFmtId="14" fontId="3" fillId="2" borderId="20" xfId="0" applyNumberFormat="1" applyFont="1" applyFill="1" applyBorder="1" applyAlignment="1">
      <alignment horizontal="left"/>
    </xf>
    <xf numFmtId="14" fontId="3" fillId="2" borderId="15" xfId="0" applyNumberFormat="1" applyFont="1" applyFill="1" applyBorder="1" applyAlignment="1">
      <alignment horizontal="left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4" fontId="4" fillId="0" borderId="17" xfId="0" applyNumberFormat="1" applyFont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4" fillId="0" borderId="17" xfId="0" applyFont="1" applyBorder="1" applyAlignment="1">
      <alignment horizontal="center" vertical="top"/>
    </xf>
    <xf numFmtId="0" fontId="7" fillId="2" borderId="13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1" fontId="7" fillId="2" borderId="17" xfId="0" applyNumberFormat="1" applyFont="1" applyFill="1" applyBorder="1" applyAlignment="1">
      <alignment horizontal="center"/>
    </xf>
    <xf numFmtId="4" fontId="7" fillId="2" borderId="17" xfId="0" applyNumberFormat="1" applyFont="1" applyFill="1" applyBorder="1" applyAlignment="1">
      <alignment horizontal="center"/>
    </xf>
    <xf numFmtId="1" fontId="7" fillId="2" borderId="4" xfId="0" applyNumberFormat="1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4" fontId="6" fillId="2" borderId="17" xfId="0" applyNumberFormat="1" applyFont="1" applyFill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2" fontId="4" fillId="0" borderId="10" xfId="0" applyNumberFormat="1" applyFont="1" applyBorder="1" applyAlignment="1">
      <alignment horizontal="center"/>
    </xf>
    <xf numFmtId="2" fontId="4" fillId="0" borderId="11" xfId="0" applyNumberFormat="1" applyFont="1" applyBorder="1" applyAlignment="1">
      <alignment horizontal="center"/>
    </xf>
    <xf numFmtId="1" fontId="7" fillId="2" borderId="5" xfId="0" applyNumberFormat="1" applyFont="1" applyFill="1" applyBorder="1" applyAlignment="1">
      <alignment horizontal="center"/>
    </xf>
    <xf numFmtId="1" fontId="7" fillId="2" borderId="0" xfId="0" applyNumberFormat="1" applyFont="1" applyFill="1" applyAlignment="1">
      <alignment horizontal="center"/>
    </xf>
    <xf numFmtId="0" fontId="7" fillId="9" borderId="12" xfId="0" applyFont="1" applyFill="1" applyBorder="1" applyAlignment="1">
      <alignment horizontal="center"/>
    </xf>
    <xf numFmtId="0" fontId="7" fillId="9" borderId="13" xfId="0" applyFont="1" applyFill="1" applyBorder="1" applyAlignment="1">
      <alignment horizontal="center"/>
    </xf>
    <xf numFmtId="0" fontId="7" fillId="9" borderId="14" xfId="0" applyFont="1" applyFill="1" applyBorder="1" applyAlignment="1">
      <alignment horizontal="center"/>
    </xf>
    <xf numFmtId="0" fontId="7" fillId="9" borderId="19" xfId="0" applyFont="1" applyFill="1" applyBorder="1" applyAlignment="1">
      <alignment horizontal="center"/>
    </xf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0" xfId="0" applyFont="1" applyAlignment="1">
      <alignment horizontal="right"/>
    </xf>
    <xf numFmtId="0" fontId="7" fillId="2" borderId="0" xfId="0" applyFont="1" applyFill="1" applyAlignment="1">
      <alignment horizontal="center"/>
    </xf>
    <xf numFmtId="0" fontId="7" fillId="2" borderId="42" xfId="0" applyFont="1" applyFill="1" applyBorder="1" applyAlignment="1">
      <alignment horizontal="center"/>
    </xf>
    <xf numFmtId="0" fontId="4" fillId="0" borderId="41" xfId="0" applyFont="1" applyBorder="1" applyAlignment="1">
      <alignment horizontal="right" vertical="top"/>
    </xf>
    <xf numFmtId="0" fontId="7" fillId="2" borderId="5" xfId="0" applyFont="1" applyFill="1" applyBorder="1" applyAlignment="1">
      <alignment horizontal="center" wrapText="1"/>
    </xf>
    <xf numFmtId="4" fontId="4" fillId="0" borderId="9" xfId="0" applyNumberFormat="1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41" xfId="0" applyFont="1" applyBorder="1" applyAlignment="1">
      <alignment horizontal="right" vertical="center" wrapText="1"/>
    </xf>
    <xf numFmtId="0" fontId="7" fillId="9" borderId="41" xfId="0" applyFont="1" applyFill="1" applyBorder="1" applyAlignment="1">
      <alignment horizontal="center"/>
    </xf>
    <xf numFmtId="2" fontId="4" fillId="0" borderId="7" xfId="0" applyNumberFormat="1" applyFont="1" applyBorder="1" applyAlignment="1">
      <alignment horizontal="right"/>
    </xf>
    <xf numFmtId="2" fontId="4" fillId="0" borderId="8" xfId="0" applyNumberFormat="1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0" fontId="4" fillId="0" borderId="11" xfId="0" applyFont="1" applyBorder="1" applyAlignment="1">
      <alignment horizontal="right"/>
    </xf>
    <xf numFmtId="49" fontId="4" fillId="0" borderId="7" xfId="0" applyNumberFormat="1" applyFont="1" applyBorder="1" applyAlignment="1">
      <alignment horizontal="right"/>
    </xf>
    <xf numFmtId="49" fontId="4" fillId="0" borderId="0" xfId="0" applyNumberFormat="1" applyFont="1" applyAlignment="1">
      <alignment horizontal="right"/>
    </xf>
    <xf numFmtId="49" fontId="4" fillId="0" borderId="9" xfId="0" applyNumberFormat="1" applyFont="1" applyBorder="1" applyAlignment="1">
      <alignment horizontal="right"/>
    </xf>
    <xf numFmtId="49" fontId="4" fillId="0" borderId="10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center" vertical="top"/>
    </xf>
    <xf numFmtId="4" fontId="4" fillId="0" borderId="14" xfId="0" applyNumberFormat="1" applyFont="1" applyBorder="1" applyAlignment="1">
      <alignment horizontal="center" vertical="top"/>
    </xf>
    <xf numFmtId="0" fontId="4" fillId="0" borderId="8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2" fontId="4" fillId="0" borderId="12" xfId="0" applyNumberFormat="1" applyFont="1" applyBorder="1" applyAlignment="1">
      <alignment horizontal="right" vertical="top" wrapText="1"/>
    </xf>
    <xf numFmtId="2" fontId="4" fillId="0" borderId="13" xfId="0" applyNumberFormat="1" applyFont="1" applyBorder="1" applyAlignment="1">
      <alignment horizontal="right" vertical="top" wrapText="1"/>
    </xf>
    <xf numFmtId="4" fontId="7" fillId="2" borderId="22" xfId="0" applyNumberFormat="1" applyFont="1" applyFill="1" applyBorder="1" applyAlignment="1">
      <alignment horizontal="center"/>
    </xf>
    <xf numFmtId="4" fontId="7" fillId="2" borderId="6" xfId="0" applyNumberFormat="1" applyFont="1" applyFill="1" applyBorder="1" applyAlignment="1">
      <alignment horizontal="center"/>
    </xf>
    <xf numFmtId="1" fontId="7" fillId="2" borderId="12" xfId="0" applyNumberFormat="1" applyFont="1" applyFill="1" applyBorder="1" applyAlignment="1">
      <alignment horizontal="center"/>
    </xf>
    <xf numFmtId="1" fontId="7" fillId="2" borderId="13" xfId="0" applyNumberFormat="1" applyFont="1" applyFill="1" applyBorder="1" applyAlignment="1">
      <alignment horizontal="center"/>
    </xf>
    <xf numFmtId="1" fontId="7" fillId="2" borderId="14" xfId="0" applyNumberFormat="1" applyFont="1" applyFill="1" applyBorder="1" applyAlignment="1">
      <alignment horizontal="center"/>
    </xf>
    <xf numFmtId="4" fontId="7" fillId="2" borderId="12" xfId="0" applyNumberFormat="1" applyFont="1" applyFill="1" applyBorder="1" applyAlignment="1">
      <alignment horizontal="center"/>
    </xf>
    <xf numFmtId="4" fontId="7" fillId="2" borderId="13" xfId="0" applyNumberFormat="1" applyFont="1" applyFill="1" applyBorder="1" applyAlignment="1">
      <alignment horizontal="center"/>
    </xf>
    <xf numFmtId="0" fontId="4" fillId="0" borderId="12" xfId="0" applyFont="1" applyBorder="1" applyAlignment="1">
      <alignment horizontal="right" vertical="center" wrapText="1"/>
    </xf>
    <xf numFmtId="0" fontId="4" fillId="0" borderId="13" xfId="0" applyFont="1" applyBorder="1" applyAlignment="1">
      <alignment horizontal="right" vertical="center" wrapText="1"/>
    </xf>
    <xf numFmtId="49" fontId="4" fillId="0" borderId="4" xfId="0" applyNumberFormat="1" applyFont="1" applyBorder="1" applyAlignment="1">
      <alignment horizontal="right"/>
    </xf>
    <xf numFmtId="49" fontId="4" fillId="0" borderId="5" xfId="0" applyNumberFormat="1" applyFont="1" applyBorder="1" applyAlignment="1">
      <alignment horizontal="right"/>
    </xf>
    <xf numFmtId="0" fontId="7" fillId="9" borderId="4" xfId="0" applyFont="1" applyFill="1" applyBorder="1" applyAlignment="1">
      <alignment horizontal="center"/>
    </xf>
    <xf numFmtId="0" fontId="7" fillId="9" borderId="6" xfId="0" applyFont="1" applyFill="1" applyBorder="1" applyAlignment="1">
      <alignment horizontal="center"/>
    </xf>
    <xf numFmtId="4" fontId="4" fillId="0" borderId="4" xfId="0" applyNumberFormat="1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4" fontId="7" fillId="2" borderId="9" xfId="0" applyNumberFormat="1" applyFont="1" applyFill="1" applyBorder="1" applyAlignment="1">
      <alignment horizontal="center"/>
    </xf>
    <xf numFmtId="4" fontId="7" fillId="2" borderId="10" xfId="0" applyNumberFormat="1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center" vertical="top"/>
    </xf>
    <xf numFmtId="4" fontId="4" fillId="0" borderId="11" xfId="0" applyNumberFormat="1" applyFont="1" applyBorder="1" applyAlignment="1">
      <alignment horizontal="center" vertical="top"/>
    </xf>
    <xf numFmtId="1" fontId="7" fillId="2" borderId="6" xfId="0" applyNumberFormat="1" applyFont="1" applyFill="1" applyBorder="1" applyAlignment="1">
      <alignment horizontal="center"/>
    </xf>
    <xf numFmtId="0" fontId="4" fillId="0" borderId="12" xfId="0" applyFont="1" applyBorder="1" applyAlignment="1">
      <alignment horizontal="right" vertical="top" wrapText="1"/>
    </xf>
    <xf numFmtId="0" fontId="4" fillId="0" borderId="13" xfId="0" applyFont="1" applyBorder="1" applyAlignment="1">
      <alignment horizontal="right" vertical="top" wrapText="1"/>
    </xf>
    <xf numFmtId="1" fontId="7" fillId="2" borderId="7" xfId="0" applyNumberFormat="1" applyFont="1" applyFill="1" applyBorder="1" applyAlignment="1">
      <alignment horizontal="center"/>
    </xf>
    <xf numFmtId="1" fontId="7" fillId="2" borderId="8" xfId="0" applyNumberFormat="1" applyFont="1" applyFill="1" applyBorder="1" applyAlignment="1">
      <alignment horizontal="center"/>
    </xf>
    <xf numFmtId="4" fontId="4" fillId="0" borderId="7" xfId="0" applyNumberFormat="1" applyFont="1" applyBorder="1" applyAlignment="1">
      <alignment horizontal="center" vertical="top" wrapText="1"/>
    </xf>
    <xf numFmtId="4" fontId="4" fillId="0" borderId="0" xfId="0" applyNumberFormat="1" applyFont="1" applyAlignment="1">
      <alignment horizontal="center" vertical="top" wrapText="1"/>
    </xf>
    <xf numFmtId="4" fontId="4" fillId="0" borderId="8" xfId="0" applyNumberFormat="1" applyFont="1" applyBorder="1" applyAlignment="1">
      <alignment horizontal="center" vertical="top" wrapText="1"/>
    </xf>
    <xf numFmtId="0" fontId="4" fillId="0" borderId="12" xfId="0" applyFont="1" applyBorder="1" applyAlignment="1">
      <alignment horizontal="right" vertical="top"/>
    </xf>
    <xf numFmtId="0" fontId="4" fillId="0" borderId="14" xfId="0" applyFont="1" applyBorder="1" applyAlignment="1">
      <alignment horizontal="right" vertical="top"/>
    </xf>
    <xf numFmtId="0" fontId="4" fillId="0" borderId="9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7" fillId="2" borderId="12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2" fontId="4" fillId="0" borderId="9" xfId="0" applyNumberFormat="1" applyFont="1" applyBorder="1" applyAlignment="1">
      <alignment horizontal="right"/>
    </xf>
    <xf numFmtId="2" fontId="4" fillId="0" borderId="11" xfId="0" applyNumberFormat="1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4" fillId="0" borderId="14" xfId="0" applyFont="1" applyBorder="1" applyAlignment="1">
      <alignment horizontal="right"/>
    </xf>
    <xf numFmtId="49" fontId="4" fillId="0" borderId="6" xfId="0" applyNumberFormat="1" applyFont="1" applyBorder="1" applyAlignment="1">
      <alignment horizontal="right"/>
    </xf>
    <xf numFmtId="49" fontId="4" fillId="0" borderId="11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2" fontId="4" fillId="0" borderId="4" xfId="0" applyNumberFormat="1" applyFont="1" applyBorder="1" applyAlignment="1">
      <alignment horizontal="right"/>
    </xf>
    <xf numFmtId="2" fontId="4" fillId="0" borderId="6" xfId="0" applyNumberFormat="1" applyFont="1" applyBorder="1" applyAlignment="1">
      <alignment horizontal="right"/>
    </xf>
    <xf numFmtId="0" fontId="3" fillId="2" borderId="20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14" fontId="3" fillId="2" borderId="20" xfId="0" applyNumberFormat="1" applyFont="1" applyFill="1" applyBorder="1" applyAlignment="1">
      <alignment horizontal="center"/>
    </xf>
    <xf numFmtId="14" fontId="3" fillId="2" borderId="15" xfId="0" applyNumberFormat="1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11" fillId="6" borderId="12" xfId="0" applyFont="1" applyFill="1" applyBorder="1" applyAlignment="1">
      <alignment horizontal="center" vertical="top"/>
    </xf>
    <xf numFmtId="0" fontId="11" fillId="6" borderId="13" xfId="0" applyFont="1" applyFill="1" applyBorder="1" applyAlignment="1">
      <alignment horizontal="center" vertical="top"/>
    </xf>
    <xf numFmtId="0" fontId="11" fillId="6" borderId="14" xfId="0" applyFont="1" applyFill="1" applyBorder="1" applyAlignment="1">
      <alignment horizontal="center" vertical="top"/>
    </xf>
    <xf numFmtId="0" fontId="10" fillId="6" borderId="12" xfId="0" applyFont="1" applyFill="1" applyBorder="1" applyAlignment="1">
      <alignment vertical="center"/>
    </xf>
    <xf numFmtId="0" fontId="10" fillId="6" borderId="13" xfId="0" applyFont="1" applyFill="1" applyBorder="1" applyAlignment="1">
      <alignment vertical="center"/>
    </xf>
    <xf numFmtId="0" fontId="10" fillId="6" borderId="14" xfId="0" applyFont="1" applyFill="1" applyBorder="1" applyAlignment="1">
      <alignment vertical="center"/>
    </xf>
    <xf numFmtId="0" fontId="0" fillId="0" borderId="5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6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10" fillId="6" borderId="23" xfId="0" applyFont="1" applyFill="1" applyBorder="1" applyAlignment="1">
      <alignment horizontal="center" vertical="top"/>
    </xf>
    <xf numFmtId="0" fontId="10" fillId="6" borderId="16" xfId="0" applyFont="1" applyFill="1" applyBorder="1" applyAlignment="1">
      <alignment horizontal="center" vertical="top"/>
    </xf>
    <xf numFmtId="0" fontId="10" fillId="6" borderId="21" xfId="0" applyFont="1" applyFill="1" applyBorder="1" applyAlignment="1">
      <alignment horizontal="center" vertical="top"/>
    </xf>
    <xf numFmtId="0" fontId="10" fillId="6" borderId="12" xfId="0" applyFont="1" applyFill="1" applyBorder="1" applyAlignment="1">
      <alignment horizontal="center" vertical="center"/>
    </xf>
    <xf numFmtId="0" fontId="10" fillId="6" borderId="13" xfId="0" applyFont="1" applyFill="1" applyBorder="1" applyAlignment="1">
      <alignment horizontal="center" vertical="center"/>
    </xf>
    <xf numFmtId="0" fontId="10" fillId="6" borderId="14" xfId="0" applyFont="1" applyFill="1" applyBorder="1" applyAlignment="1">
      <alignment horizontal="center" vertical="center"/>
    </xf>
    <xf numFmtId="0" fontId="6" fillId="8" borderId="10" xfId="0" applyFont="1" applyFill="1" applyBorder="1" applyAlignment="1">
      <alignment horizontal="center"/>
    </xf>
    <xf numFmtId="0" fontId="0" fillId="0" borderId="0" xfId="0" applyAlignment="1">
      <alignment horizontal="left" wrapText="1"/>
    </xf>
    <xf numFmtId="2" fontId="13" fillId="0" borderId="0" xfId="0" applyNumberFormat="1" applyFont="1"/>
    <xf numFmtId="0" fontId="1" fillId="2" borderId="0" xfId="0" applyFont="1" applyFill="1" applyAlignment="1"/>
  </cellXfs>
  <cellStyles count="6">
    <cellStyle name="Hyperlink" xfId="2" builtinId="8"/>
    <cellStyle name="Komma" xfId="1" builtinId="3"/>
    <cellStyle name="Komma 2" xfId="4" xr:uid="{FC59A4D4-3428-4632-913C-9580AEC2C590}"/>
    <cellStyle name="Normal" xfId="5" xr:uid="{B6C7C32D-46E5-47CD-B1CD-E3DFC0350750}"/>
    <cellStyle name="Procent" xfId="3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fedweb.belgium.be/nl/verloning_en_voordelen/onkosten_tijdens_het_werk/reiskosten" TargetMode="External"/><Relationship Id="rId7" Type="http://schemas.openxmlformats.org/officeDocument/2006/relationships/printerSettings" Target="../printerSettings/printerSettings4.bin"/><Relationship Id="rId2" Type="http://schemas.openxmlformats.org/officeDocument/2006/relationships/hyperlink" Target="http://fedweb.belgium.be/nl/verloning_en_voordelen/onkosten_tijdens_het_werk/reiskosten" TargetMode="External"/><Relationship Id="rId1" Type="http://schemas.openxmlformats.org/officeDocument/2006/relationships/hyperlink" Target="http://fedweb.belgium.be/nl/verloning_en_voordelen/onkosten_tijdens_het_werk/reiskosten" TargetMode="External"/><Relationship Id="rId6" Type="http://schemas.openxmlformats.org/officeDocument/2006/relationships/hyperlink" Target="http://fedweb.belgium.be/nl/verloning_en_voordelen/onkosten_tijdens_het_werk/reiskosten" TargetMode="External"/><Relationship Id="rId5" Type="http://schemas.openxmlformats.org/officeDocument/2006/relationships/hyperlink" Target="http://fedweb.belgium.be/nl/verloning_en_voordelen/onkosten_tijdens_het_werk/reiskosten" TargetMode="External"/><Relationship Id="rId4" Type="http://schemas.openxmlformats.org/officeDocument/2006/relationships/hyperlink" Target="http://fedweb.belgium.be/nl/verloning_en_voordelen/onkosten_tijdens_het_werk/reiskosten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9"/>
  <sheetViews>
    <sheetView zoomScale="120" zoomScaleNormal="120" workbookViewId="0">
      <selection activeCell="B12" sqref="B12"/>
    </sheetView>
  </sheetViews>
  <sheetFormatPr defaultRowHeight="14.45"/>
  <cols>
    <col min="1" max="1" width="65.7109375" bestFit="1" customWidth="1"/>
    <col min="2" max="2" width="11.7109375" customWidth="1"/>
    <col min="3" max="3" width="37.28515625" bestFit="1" customWidth="1"/>
    <col min="4" max="4" width="11.7109375" customWidth="1"/>
    <col min="5" max="5" width="37.28515625" bestFit="1" customWidth="1"/>
    <col min="6" max="6" width="11.85546875" customWidth="1"/>
    <col min="7" max="7" width="37.28515625" bestFit="1" customWidth="1"/>
    <col min="8" max="8" width="11.7109375" customWidth="1"/>
    <col min="9" max="9" width="37.28515625" bestFit="1" customWidth="1"/>
    <col min="10" max="10" width="14.140625" bestFit="1" customWidth="1"/>
    <col min="11" max="11" width="35.7109375" bestFit="1" customWidth="1"/>
    <col min="12" max="12" width="12.5703125" customWidth="1"/>
    <col min="13" max="13" width="35.7109375" bestFit="1" customWidth="1"/>
    <col min="14" max="14" width="8.85546875" customWidth="1"/>
    <col min="15" max="15" width="35.7109375" bestFit="1" customWidth="1"/>
    <col min="16" max="16" width="8.5703125" customWidth="1"/>
    <col min="17" max="17" width="35.7109375" bestFit="1" customWidth="1"/>
    <col min="18" max="18" width="9.85546875" customWidth="1"/>
    <col min="19" max="19" width="35.7109375" bestFit="1" customWidth="1"/>
    <col min="20" max="20" width="8.42578125" customWidth="1"/>
    <col min="21" max="21" width="35.7109375" bestFit="1" customWidth="1"/>
    <col min="22" max="22" width="8.28515625" customWidth="1"/>
    <col min="23" max="23" width="35.7109375" bestFit="1" customWidth="1"/>
    <col min="24" max="24" width="8.28515625" customWidth="1"/>
    <col min="25" max="25" width="35.7109375" bestFit="1" customWidth="1"/>
    <col min="26" max="26" width="13.28515625" customWidth="1"/>
    <col min="27" max="27" width="37" bestFit="1" customWidth="1"/>
    <col min="28" max="28" width="11.7109375" customWidth="1"/>
    <col min="29" max="29" width="37" bestFit="1" customWidth="1"/>
    <col min="30" max="30" width="14.7109375" customWidth="1"/>
    <col min="31" max="31" width="37" bestFit="1" customWidth="1"/>
    <col min="32" max="32" width="13.85546875" customWidth="1"/>
    <col min="33" max="33" width="37" bestFit="1" customWidth="1"/>
    <col min="34" max="34" width="11.5703125" customWidth="1"/>
    <col min="35" max="35" width="37" bestFit="1" customWidth="1"/>
    <col min="36" max="36" width="10.5703125" customWidth="1"/>
    <col min="37" max="37" width="37" style="12" bestFit="1" customWidth="1"/>
    <col min="38" max="38" width="12.28515625" customWidth="1"/>
    <col min="39" max="39" width="37" style="12" bestFit="1" customWidth="1"/>
    <col min="40" max="40" width="13" customWidth="1"/>
    <col min="41" max="41" width="37" style="12" bestFit="1" customWidth="1"/>
    <col min="42" max="42" width="11.5703125" customWidth="1"/>
    <col min="43" max="43" width="37" bestFit="1" customWidth="1"/>
  </cols>
  <sheetData>
    <row r="1" spans="1:47" s="1" customFormat="1" ht="25.9" customHeight="1">
      <c r="A1" s="4" t="s">
        <v>0</v>
      </c>
      <c r="B1" s="4"/>
      <c r="C1" s="4"/>
      <c r="D1" s="4"/>
      <c r="E1" s="4"/>
      <c r="F1" s="4"/>
      <c r="G1" s="4"/>
      <c r="H1" s="4"/>
      <c r="I1" s="4"/>
      <c r="J1" s="364">
        <v>45251</v>
      </c>
      <c r="K1" s="4"/>
      <c r="L1" s="364"/>
      <c r="M1" s="4"/>
      <c r="O1" s="4"/>
      <c r="P1" s="4"/>
      <c r="Q1" s="4"/>
      <c r="R1" s="4"/>
      <c r="S1" s="4"/>
      <c r="U1" s="4"/>
      <c r="V1" s="268"/>
      <c r="W1" s="4"/>
      <c r="X1" s="247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14"/>
      <c r="AM1" s="14"/>
      <c r="AO1" s="16"/>
    </row>
    <row r="2" spans="1:47">
      <c r="AI2" s="13"/>
      <c r="AK2" s="3"/>
      <c r="AM2" s="3"/>
    </row>
    <row r="3" spans="1:47" ht="15" thickBot="1">
      <c r="AI3" s="13"/>
      <c r="AJ3" s="32"/>
      <c r="AK3" s="3"/>
      <c r="AM3" s="3"/>
    </row>
    <row r="4" spans="1:47" s="13" customFormat="1">
      <c r="A4" s="121"/>
      <c r="B4" s="130" t="s">
        <v>1</v>
      </c>
      <c r="C4" s="241"/>
      <c r="D4" s="130" t="s">
        <v>2</v>
      </c>
      <c r="E4" s="241"/>
      <c r="F4" s="130" t="s">
        <v>3</v>
      </c>
      <c r="G4" s="241"/>
      <c r="H4" s="130" t="s">
        <v>4</v>
      </c>
      <c r="I4" s="241"/>
      <c r="J4" s="130" t="s">
        <v>5</v>
      </c>
      <c r="K4" s="241"/>
      <c r="L4" s="135" t="s">
        <v>6</v>
      </c>
      <c r="M4" s="241"/>
      <c r="N4" s="244" t="s">
        <v>7</v>
      </c>
      <c r="O4" s="244"/>
      <c r="P4" s="244" t="s">
        <v>8</v>
      </c>
      <c r="Q4" s="241"/>
      <c r="R4" s="244" t="s">
        <v>9</v>
      </c>
      <c r="S4" s="241"/>
      <c r="T4" s="244" t="s">
        <v>10</v>
      </c>
      <c r="U4" s="241"/>
      <c r="V4" s="367" t="s">
        <v>11</v>
      </c>
      <c r="W4" s="241"/>
      <c r="X4" s="135" t="s">
        <v>12</v>
      </c>
      <c r="Y4" s="241"/>
      <c r="Z4" s="135" t="s">
        <v>13</v>
      </c>
      <c r="AA4" s="241"/>
      <c r="AB4" s="135" t="s">
        <v>14</v>
      </c>
      <c r="AC4" s="241"/>
      <c r="AD4" s="117" t="s">
        <v>15</v>
      </c>
      <c r="AE4" s="122"/>
      <c r="AF4" s="456" t="s">
        <v>16</v>
      </c>
      <c r="AG4" s="457"/>
      <c r="AH4" s="117" t="s">
        <v>17</v>
      </c>
      <c r="AI4" s="122"/>
      <c r="AJ4" s="117" t="s">
        <v>18</v>
      </c>
      <c r="AK4" s="122"/>
      <c r="AL4" s="117" t="s">
        <v>19</v>
      </c>
      <c r="AM4" s="122"/>
      <c r="AN4" s="130" t="s">
        <v>20</v>
      </c>
      <c r="AO4" s="122"/>
      <c r="AP4" s="131" t="s">
        <v>21</v>
      </c>
      <c r="AQ4" s="132"/>
      <c r="AR4" s="131" t="s">
        <v>22</v>
      </c>
      <c r="AS4" s="132"/>
      <c r="AT4" s="133" t="s">
        <v>23</v>
      </c>
      <c r="AU4" s="132"/>
    </row>
    <row r="5" spans="1:47">
      <c r="A5" s="197" t="s">
        <v>24</v>
      </c>
      <c r="B5" s="28">
        <v>4184.57</v>
      </c>
      <c r="C5" s="447" t="s">
        <v>25</v>
      </c>
      <c r="D5" s="28">
        <v>4108.5600000000004</v>
      </c>
      <c r="E5" s="6" t="s">
        <v>25</v>
      </c>
      <c r="F5" s="28">
        <v>4039.88</v>
      </c>
      <c r="G5" s="6" t="s">
        <v>25</v>
      </c>
      <c r="H5" s="28">
        <v>1381.42</v>
      </c>
      <c r="I5" s="6" t="s">
        <v>25</v>
      </c>
      <c r="J5" s="28">
        <v>1358.33</v>
      </c>
      <c r="K5" s="6" t="s">
        <v>25</v>
      </c>
      <c r="L5" s="28">
        <v>890.41</v>
      </c>
      <c r="M5" s="6" t="s">
        <v>25</v>
      </c>
      <c r="N5" s="28">
        <f>ROUND(((P5*1.02*0.85)+(P5*0.15)),2)</f>
        <v>875.53</v>
      </c>
      <c r="O5" s="6" t="s">
        <v>25</v>
      </c>
      <c r="P5" s="28">
        <v>860.89</v>
      </c>
      <c r="Q5" s="6" t="s">
        <v>25</v>
      </c>
      <c r="R5" s="28">
        <v>846.5</v>
      </c>
      <c r="S5" s="6" t="s">
        <v>25</v>
      </c>
      <c r="T5" s="28">
        <v>832.35</v>
      </c>
      <c r="U5" s="6" t="s">
        <v>25</v>
      </c>
      <c r="V5" s="114">
        <v>818.44</v>
      </c>
      <c r="W5" s="6" t="s">
        <v>25</v>
      </c>
      <c r="X5" s="242">
        <v>804.76</v>
      </c>
      <c r="Y5" s="6" t="s">
        <v>26</v>
      </c>
      <c r="Z5" s="242">
        <v>804.76</v>
      </c>
      <c r="AA5" s="6" t="s">
        <v>26</v>
      </c>
      <c r="AB5" s="242">
        <v>804.76</v>
      </c>
      <c r="AC5" s="6" t="s">
        <v>26</v>
      </c>
      <c r="AD5" s="114">
        <v>791.31</v>
      </c>
      <c r="AE5" s="6" t="s">
        <v>26</v>
      </c>
      <c r="AF5" s="114">
        <v>791.31</v>
      </c>
      <c r="AG5" s="6" t="s">
        <v>26</v>
      </c>
      <c r="AH5" s="28">
        <v>791.31</v>
      </c>
      <c r="AI5" s="6" t="s">
        <v>26</v>
      </c>
      <c r="AJ5" s="28">
        <v>791.31</v>
      </c>
      <c r="AK5" s="6" t="s">
        <v>26</v>
      </c>
      <c r="AL5" s="114">
        <v>778.08</v>
      </c>
      <c r="AM5" s="6" t="s">
        <v>26</v>
      </c>
      <c r="AN5" s="187">
        <v>765.07</v>
      </c>
      <c r="AO5" s="6" t="s">
        <v>26</v>
      </c>
      <c r="AP5" s="15">
        <v>752.28</v>
      </c>
      <c r="AQ5" s="6" t="s">
        <v>26</v>
      </c>
      <c r="AR5" s="115">
        <v>578.37</v>
      </c>
      <c r="AS5" s="6" t="s">
        <v>26</v>
      </c>
      <c r="AT5" s="115">
        <v>578.37</v>
      </c>
      <c r="AU5" s="6" t="s">
        <v>26</v>
      </c>
    </row>
    <row r="6" spans="1:47">
      <c r="A6" s="198" t="s">
        <v>27</v>
      </c>
      <c r="B6" s="28">
        <v>4549.53</v>
      </c>
      <c r="C6" s="448" t="s">
        <v>28</v>
      </c>
      <c r="D6" s="28">
        <v>4466.8900000000003</v>
      </c>
      <c r="E6" s="8" t="s">
        <v>28</v>
      </c>
      <c r="F6" s="28">
        <v>4392.22</v>
      </c>
      <c r="G6" s="8" t="s">
        <v>28</v>
      </c>
      <c r="H6" s="28">
        <v>6010.8</v>
      </c>
      <c r="I6" s="8" t="s">
        <v>28</v>
      </c>
      <c r="J6" s="28">
        <v>5910.32</v>
      </c>
      <c r="K6" s="8" t="s">
        <v>28</v>
      </c>
      <c r="L6" s="28">
        <v>6256.73</v>
      </c>
      <c r="M6" s="8" t="s">
        <v>28</v>
      </c>
      <c r="N6" s="28">
        <f t="shared" ref="N6:N17" si="0">ROUND(((P6*1.02*0.85)+(P6*0.15)),2)</f>
        <v>6152.14</v>
      </c>
      <c r="O6" s="8" t="s">
        <v>28</v>
      </c>
      <c r="P6" s="28">
        <v>6049.3</v>
      </c>
      <c r="Q6" s="8" t="s">
        <v>28</v>
      </c>
      <c r="R6" s="28">
        <v>5948.18</v>
      </c>
      <c r="S6" s="8" t="s">
        <v>28</v>
      </c>
      <c r="T6" s="28">
        <v>5848.75</v>
      </c>
      <c r="U6" s="8" t="s">
        <v>28</v>
      </c>
      <c r="V6" s="28">
        <v>5750.98</v>
      </c>
      <c r="W6" s="8" t="s">
        <v>28</v>
      </c>
      <c r="X6" s="243">
        <v>5654.85</v>
      </c>
      <c r="Y6" s="8" t="s">
        <v>28</v>
      </c>
      <c r="Z6" s="243">
        <v>5654.85</v>
      </c>
      <c r="AA6" s="8" t="s">
        <v>28</v>
      </c>
      <c r="AB6" s="243">
        <v>5654.85</v>
      </c>
      <c r="AC6" s="8" t="s">
        <v>28</v>
      </c>
      <c r="AD6" s="28">
        <v>5560.32</v>
      </c>
      <c r="AE6" s="8" t="s">
        <v>28</v>
      </c>
      <c r="AF6" s="28">
        <v>5633.57</v>
      </c>
      <c r="AG6" s="8" t="s">
        <v>28</v>
      </c>
      <c r="AH6" s="28">
        <v>5633.57</v>
      </c>
      <c r="AI6" s="8" t="s">
        <v>28</v>
      </c>
      <c r="AJ6" s="28">
        <v>5633.57</v>
      </c>
      <c r="AK6" s="8" t="s">
        <v>28</v>
      </c>
      <c r="AL6" s="28">
        <v>5539.4</v>
      </c>
      <c r="AM6" s="8" t="s">
        <v>28</v>
      </c>
      <c r="AN6" s="55">
        <v>5446.8</v>
      </c>
      <c r="AO6" s="8" t="s">
        <v>28</v>
      </c>
      <c r="AP6" s="12">
        <v>5355.75</v>
      </c>
      <c r="AQ6" s="8" t="s">
        <v>28</v>
      </c>
      <c r="AR6" s="25">
        <v>5529.66</v>
      </c>
      <c r="AS6" s="8" t="s">
        <v>28</v>
      </c>
      <c r="AT6" s="25">
        <v>5529.66</v>
      </c>
      <c r="AU6" s="8" t="s">
        <v>28</v>
      </c>
    </row>
    <row r="7" spans="1:47">
      <c r="A7" s="198" t="s">
        <v>29</v>
      </c>
      <c r="B7" s="28">
        <v>121.11</v>
      </c>
      <c r="C7" s="448" t="s">
        <v>28</v>
      </c>
      <c r="D7" s="28">
        <v>118.91</v>
      </c>
      <c r="E7" s="8" t="s">
        <v>28</v>
      </c>
      <c r="F7" s="28">
        <v>116.92</v>
      </c>
      <c r="G7" s="8" t="s">
        <v>28</v>
      </c>
      <c r="H7" s="28">
        <v>116.92</v>
      </c>
      <c r="I7" s="8" t="s">
        <v>28</v>
      </c>
      <c r="J7" s="28">
        <v>114.97</v>
      </c>
      <c r="K7" s="8" t="s">
        <v>28</v>
      </c>
      <c r="L7" s="28">
        <v>113.05</v>
      </c>
      <c r="M7" s="8" t="s">
        <v>28</v>
      </c>
      <c r="N7" s="28">
        <f t="shared" si="0"/>
        <v>111.16</v>
      </c>
      <c r="O7" s="8" t="s">
        <v>28</v>
      </c>
      <c r="P7" s="28">
        <v>109.3</v>
      </c>
      <c r="Q7" s="8" t="s">
        <v>28</v>
      </c>
      <c r="R7" s="28">
        <v>107.47</v>
      </c>
      <c r="S7" s="8" t="s">
        <v>28</v>
      </c>
      <c r="T7" s="28">
        <v>105.67</v>
      </c>
      <c r="U7" s="8" t="s">
        <v>28</v>
      </c>
      <c r="V7" s="28">
        <v>103.9</v>
      </c>
      <c r="W7" s="8" t="s">
        <v>28</v>
      </c>
      <c r="X7" s="243">
        <v>102.16</v>
      </c>
      <c r="Y7" s="8" t="s">
        <v>28</v>
      </c>
      <c r="Z7" s="243">
        <v>102.16</v>
      </c>
      <c r="AA7" s="8" t="s">
        <v>28</v>
      </c>
      <c r="AB7" s="243">
        <v>102.16</v>
      </c>
      <c r="AC7" s="8" t="s">
        <v>28</v>
      </c>
      <c r="AD7" s="28">
        <v>100.45</v>
      </c>
      <c r="AE7" s="8" t="s">
        <v>28</v>
      </c>
      <c r="AF7" s="28">
        <v>101.77</v>
      </c>
      <c r="AG7" s="8" t="s">
        <v>28</v>
      </c>
      <c r="AH7" s="28">
        <v>101.77</v>
      </c>
      <c r="AI7" s="8" t="s">
        <v>28</v>
      </c>
      <c r="AJ7" s="28">
        <v>101.77</v>
      </c>
      <c r="AK7" s="8" t="s">
        <v>28</v>
      </c>
      <c r="AL7" s="28">
        <v>100.07</v>
      </c>
      <c r="AM7" s="8" t="s">
        <v>28</v>
      </c>
      <c r="AN7" s="28">
        <v>98.4</v>
      </c>
      <c r="AO7" s="8" t="s">
        <v>28</v>
      </c>
      <c r="AP7" s="12">
        <v>96.76</v>
      </c>
      <c r="AQ7" s="8" t="s">
        <v>28</v>
      </c>
      <c r="AR7" s="25">
        <v>96.76</v>
      </c>
      <c r="AS7" s="8" t="s">
        <v>28</v>
      </c>
      <c r="AT7" s="25">
        <v>96.76</v>
      </c>
      <c r="AU7" s="8" t="s">
        <v>28</v>
      </c>
    </row>
    <row r="8" spans="1:47">
      <c r="A8" s="198" t="s">
        <v>30</v>
      </c>
      <c r="B8" s="452" t="s">
        <v>31</v>
      </c>
      <c r="C8" s="453"/>
      <c r="D8" s="452" t="s">
        <v>31</v>
      </c>
      <c r="E8" s="453"/>
      <c r="F8" s="452" t="s">
        <v>31</v>
      </c>
      <c r="G8" s="453"/>
      <c r="H8" s="452" t="s">
        <v>31</v>
      </c>
      <c r="I8" s="453"/>
      <c r="J8" s="452" t="s">
        <v>31</v>
      </c>
      <c r="K8" s="453"/>
      <c r="L8" s="28">
        <v>5076.43</v>
      </c>
      <c r="M8" s="8" t="s">
        <v>32</v>
      </c>
      <c r="N8" s="28">
        <f t="shared" si="0"/>
        <v>4991.57</v>
      </c>
      <c r="O8" s="8" t="s">
        <v>32</v>
      </c>
      <c r="P8" s="28">
        <v>4908.13</v>
      </c>
      <c r="Q8" s="8" t="s">
        <v>32</v>
      </c>
      <c r="R8" s="28">
        <v>4826.09</v>
      </c>
      <c r="S8" s="8" t="s">
        <v>32</v>
      </c>
      <c r="T8" s="28">
        <v>4745.42</v>
      </c>
      <c r="U8" s="8" t="s">
        <v>32</v>
      </c>
      <c r="V8" s="28">
        <v>4666.1000000000004</v>
      </c>
      <c r="W8" s="8" t="s">
        <v>32</v>
      </c>
      <c r="X8" s="248">
        <v>4588.1000000000004</v>
      </c>
      <c r="Y8" s="8" t="s">
        <v>32</v>
      </c>
      <c r="Z8" s="248">
        <v>4207.41</v>
      </c>
      <c r="AA8" s="8" t="s">
        <v>32</v>
      </c>
      <c r="AB8" s="243">
        <v>3790.2</v>
      </c>
      <c r="AC8" s="8" t="s">
        <v>32</v>
      </c>
      <c r="AD8" s="28">
        <v>3726.84</v>
      </c>
      <c r="AE8" s="8" t="s">
        <v>32</v>
      </c>
      <c r="AF8" s="28">
        <v>3726.84</v>
      </c>
      <c r="AG8" s="8" t="s">
        <v>32</v>
      </c>
      <c r="AH8" s="28">
        <v>3726.84</v>
      </c>
      <c r="AI8" s="8" t="s">
        <v>32</v>
      </c>
      <c r="AJ8" s="28">
        <v>2679.59</v>
      </c>
      <c r="AK8" s="8" t="s">
        <v>32</v>
      </c>
      <c r="AL8" s="28">
        <v>2634.8</v>
      </c>
      <c r="AM8" s="8" t="s">
        <v>32</v>
      </c>
      <c r="AN8" s="55">
        <v>2590.7600000000002</v>
      </c>
      <c r="AO8" s="8" t="s">
        <v>32</v>
      </c>
      <c r="AP8" s="12">
        <v>2547.4499999999998</v>
      </c>
      <c r="AQ8" s="8" t="s">
        <v>32</v>
      </c>
      <c r="AR8" s="25">
        <v>2721.36</v>
      </c>
      <c r="AS8" s="8" t="s">
        <v>32</v>
      </c>
      <c r="AT8" s="25">
        <v>2307.8000000000002</v>
      </c>
      <c r="AU8" s="8" t="s">
        <v>32</v>
      </c>
    </row>
    <row r="9" spans="1:47">
      <c r="A9" s="198" t="s">
        <v>33</v>
      </c>
      <c r="B9" s="452" t="s">
        <v>31</v>
      </c>
      <c r="C9" s="453"/>
      <c r="D9" s="452" t="s">
        <v>31</v>
      </c>
      <c r="E9" s="453"/>
      <c r="F9" s="452" t="s">
        <v>31</v>
      </c>
      <c r="G9" s="453"/>
      <c r="H9" s="452" t="s">
        <v>31</v>
      </c>
      <c r="I9" s="453"/>
      <c r="J9" s="452" t="s">
        <v>31</v>
      </c>
      <c r="K9" s="453"/>
      <c r="L9" s="7">
        <v>92.44</v>
      </c>
      <c r="M9" s="8" t="s">
        <v>32</v>
      </c>
      <c r="N9" s="28">
        <f t="shared" si="0"/>
        <v>90.89</v>
      </c>
      <c r="O9" s="8" t="s">
        <v>32</v>
      </c>
      <c r="P9" s="28">
        <v>89.37</v>
      </c>
      <c r="Q9" s="8" t="s">
        <v>32</v>
      </c>
      <c r="R9" s="28">
        <v>87.88</v>
      </c>
      <c r="S9" s="8" t="s">
        <v>32</v>
      </c>
      <c r="T9" s="28">
        <v>86.41</v>
      </c>
      <c r="U9" s="8" t="s">
        <v>32</v>
      </c>
      <c r="V9" s="28">
        <v>84.97</v>
      </c>
      <c r="W9" s="8" t="s">
        <v>32</v>
      </c>
      <c r="X9" s="248">
        <v>83.55</v>
      </c>
      <c r="Y9" s="8" t="s">
        <v>32</v>
      </c>
      <c r="Z9" s="248">
        <v>76.88</v>
      </c>
      <c r="AA9" s="8" t="s">
        <v>32</v>
      </c>
      <c r="AB9" s="243">
        <v>69.569999999999993</v>
      </c>
      <c r="AC9" s="8" t="s">
        <v>32</v>
      </c>
      <c r="AD9" s="28">
        <v>68.41</v>
      </c>
      <c r="AE9" s="8" t="s">
        <v>32</v>
      </c>
      <c r="AF9" s="28">
        <v>68.41</v>
      </c>
      <c r="AG9" s="8" t="s">
        <v>32</v>
      </c>
      <c r="AH9" s="28">
        <v>68.41</v>
      </c>
      <c r="AI9" s="8" t="s">
        <v>32</v>
      </c>
      <c r="AJ9" s="28">
        <v>50.09</v>
      </c>
      <c r="AK9" s="8" t="s">
        <v>32</v>
      </c>
      <c r="AL9" s="28">
        <v>49.25</v>
      </c>
      <c r="AM9" s="8" t="s">
        <v>32</v>
      </c>
      <c r="AN9" s="28">
        <v>48.43</v>
      </c>
      <c r="AO9" s="8" t="s">
        <v>32</v>
      </c>
      <c r="AP9" s="12">
        <v>47.62</v>
      </c>
      <c r="AQ9" s="8" t="s">
        <v>32</v>
      </c>
      <c r="AR9" s="25">
        <v>47.62</v>
      </c>
      <c r="AS9" s="8" t="s">
        <v>32</v>
      </c>
      <c r="AT9" s="25">
        <v>40.380000000000003</v>
      </c>
      <c r="AU9" s="8" t="s">
        <v>32</v>
      </c>
    </row>
    <row r="10" spans="1:47">
      <c r="A10" s="198" t="s">
        <v>34</v>
      </c>
      <c r="B10" s="28">
        <v>29.64</v>
      </c>
      <c r="C10" s="448" t="s">
        <v>35</v>
      </c>
      <c r="D10" s="28">
        <v>29.1</v>
      </c>
      <c r="E10" s="8" t="s">
        <v>35</v>
      </c>
      <c r="F10" s="28">
        <v>28.61</v>
      </c>
      <c r="G10" s="8" t="s">
        <v>35</v>
      </c>
      <c r="H10" s="28">
        <v>28.61</v>
      </c>
      <c r="I10" s="8" t="s">
        <v>35</v>
      </c>
      <c r="J10" s="7">
        <v>28.13</v>
      </c>
      <c r="K10" s="8" t="s">
        <v>35</v>
      </c>
      <c r="L10" s="7">
        <v>27.66</v>
      </c>
      <c r="M10" s="8" t="s">
        <v>35</v>
      </c>
      <c r="N10" s="28">
        <f t="shared" si="0"/>
        <v>27.2</v>
      </c>
      <c r="O10" s="8" t="s">
        <v>35</v>
      </c>
      <c r="P10" s="28">
        <v>26.75</v>
      </c>
      <c r="Q10" s="8" t="s">
        <v>35</v>
      </c>
      <c r="R10" s="28">
        <v>26.3</v>
      </c>
      <c r="S10" s="8" t="s">
        <v>35</v>
      </c>
      <c r="T10" s="28">
        <v>25.86</v>
      </c>
      <c r="U10" s="8" t="s">
        <v>35</v>
      </c>
      <c r="V10" s="28">
        <v>25.43</v>
      </c>
      <c r="W10" s="8" t="s">
        <v>35</v>
      </c>
      <c r="X10" s="243">
        <v>25</v>
      </c>
      <c r="Y10" s="8" t="s">
        <v>35</v>
      </c>
      <c r="Z10" s="243">
        <v>25</v>
      </c>
      <c r="AA10" s="8" t="s">
        <v>35</v>
      </c>
      <c r="AB10" s="243">
        <v>25</v>
      </c>
      <c r="AC10" s="8" t="s">
        <v>35</v>
      </c>
      <c r="AD10" s="28">
        <v>24.58</v>
      </c>
      <c r="AE10" s="8" t="s">
        <v>35</v>
      </c>
      <c r="AF10" s="28">
        <v>24.58</v>
      </c>
      <c r="AG10" s="8" t="s">
        <v>35</v>
      </c>
      <c r="AH10" s="28">
        <v>24.58</v>
      </c>
      <c r="AI10" s="8" t="s">
        <v>35</v>
      </c>
      <c r="AJ10" s="28">
        <v>24.58</v>
      </c>
      <c r="AK10" s="8" t="s">
        <v>35</v>
      </c>
      <c r="AL10" s="28">
        <v>24.17</v>
      </c>
      <c r="AM10" s="8" t="s">
        <v>35</v>
      </c>
      <c r="AN10" s="28">
        <v>23.77</v>
      </c>
      <c r="AO10" s="8" t="s">
        <v>35</v>
      </c>
      <c r="AP10" s="12">
        <v>23.37</v>
      </c>
      <c r="AQ10" s="8" t="s">
        <v>35</v>
      </c>
      <c r="AR10" s="25">
        <v>23.37</v>
      </c>
      <c r="AS10" s="8" t="s">
        <v>35</v>
      </c>
      <c r="AT10" s="25">
        <v>23.37</v>
      </c>
      <c r="AU10" s="8" t="s">
        <v>35</v>
      </c>
    </row>
    <row r="11" spans="1:47">
      <c r="A11" s="198" t="s">
        <v>36</v>
      </c>
      <c r="B11" s="28">
        <v>718.08</v>
      </c>
      <c r="C11" s="448" t="s">
        <v>25</v>
      </c>
      <c r="D11" s="28">
        <v>705.04</v>
      </c>
      <c r="E11" s="8" t="s">
        <v>25</v>
      </c>
      <c r="F11" s="28">
        <v>693.25</v>
      </c>
      <c r="G11" s="8" t="s">
        <v>25</v>
      </c>
      <c r="H11" s="28"/>
      <c r="I11" s="8"/>
      <c r="J11" s="7"/>
      <c r="K11" s="8"/>
      <c r="L11" s="7"/>
      <c r="M11" s="8"/>
      <c r="N11" s="28"/>
      <c r="O11" s="8"/>
      <c r="P11" s="28"/>
      <c r="Q11" s="8"/>
      <c r="R11" s="28"/>
      <c r="S11" s="8"/>
      <c r="T11" s="28"/>
      <c r="U11" s="8"/>
      <c r="V11" s="28"/>
      <c r="W11" s="8"/>
      <c r="X11" s="243"/>
      <c r="Y11" s="8"/>
      <c r="Z11" s="243"/>
      <c r="AA11" s="8"/>
      <c r="AB11" s="243"/>
      <c r="AC11" s="8"/>
      <c r="AD11" s="28"/>
      <c r="AE11" s="8"/>
      <c r="AF11" s="28"/>
      <c r="AG11" s="8"/>
      <c r="AH11" s="28"/>
      <c r="AI11" s="8"/>
      <c r="AJ11" s="28"/>
      <c r="AK11" s="8"/>
      <c r="AL11" s="28"/>
      <c r="AM11" s="8"/>
      <c r="AN11" s="28"/>
      <c r="AO11" s="8"/>
      <c r="AP11" s="12"/>
      <c r="AQ11" s="8"/>
      <c r="AR11" s="25"/>
      <c r="AS11" s="8"/>
      <c r="AT11" s="25"/>
      <c r="AU11" s="8"/>
    </row>
    <row r="12" spans="1:47">
      <c r="A12" s="198" t="s">
        <v>37</v>
      </c>
      <c r="B12" s="28">
        <v>821.07</v>
      </c>
      <c r="C12" s="448" t="s">
        <v>38</v>
      </c>
      <c r="D12" s="28">
        <v>806.16</v>
      </c>
      <c r="E12" s="8" t="s">
        <v>38</v>
      </c>
      <c r="F12" s="28">
        <v>792.68</v>
      </c>
      <c r="G12" s="8" t="s">
        <v>38</v>
      </c>
      <c r="H12" s="28">
        <v>792.68</v>
      </c>
      <c r="I12" s="8" t="s">
        <v>38</v>
      </c>
      <c r="J12" s="7">
        <v>779.43</v>
      </c>
      <c r="K12" s="8" t="s">
        <v>38</v>
      </c>
      <c r="L12" s="7">
        <v>766.4</v>
      </c>
      <c r="M12" s="8" t="s">
        <v>38</v>
      </c>
      <c r="N12" s="28">
        <f t="shared" si="0"/>
        <v>753.59</v>
      </c>
      <c r="O12" s="8" t="s">
        <v>38</v>
      </c>
      <c r="P12" s="28">
        <v>740.99</v>
      </c>
      <c r="Q12" s="8" t="s">
        <v>38</v>
      </c>
      <c r="R12" s="28">
        <v>728.6</v>
      </c>
      <c r="S12" s="8" t="s">
        <v>38</v>
      </c>
      <c r="T12" s="28">
        <v>716.42</v>
      </c>
      <c r="U12" s="8" t="s">
        <v>38</v>
      </c>
      <c r="V12" s="28">
        <v>704.44</v>
      </c>
      <c r="W12" s="8" t="s">
        <v>38</v>
      </c>
      <c r="X12" s="243">
        <v>692.66</v>
      </c>
      <c r="Y12" s="8" t="s">
        <v>38</v>
      </c>
      <c r="Z12" s="243">
        <v>692.66</v>
      </c>
      <c r="AA12" s="8" t="s">
        <v>38</v>
      </c>
      <c r="AB12" s="243">
        <v>692.66</v>
      </c>
      <c r="AC12" s="8" t="s">
        <v>38</v>
      </c>
      <c r="AD12" s="28">
        <v>681.08</v>
      </c>
      <c r="AE12" s="8" t="s">
        <v>38</v>
      </c>
      <c r="AF12" s="28">
        <v>681.08</v>
      </c>
      <c r="AG12" s="8" t="s">
        <v>38</v>
      </c>
      <c r="AH12" s="28">
        <v>681.08</v>
      </c>
      <c r="AI12" s="8" t="s">
        <v>38</v>
      </c>
      <c r="AJ12" s="28">
        <v>681.08</v>
      </c>
      <c r="AK12" s="8" t="s">
        <v>38</v>
      </c>
      <c r="AL12" s="28">
        <v>669.7</v>
      </c>
      <c r="AM12" s="8" t="s">
        <v>38</v>
      </c>
      <c r="AN12" s="28">
        <v>658.51</v>
      </c>
      <c r="AO12" s="8" t="s">
        <v>38</v>
      </c>
      <c r="AP12" s="12">
        <v>647.5</v>
      </c>
      <c r="AQ12" s="8" t="s">
        <v>38</v>
      </c>
      <c r="AR12" s="25">
        <v>647.5</v>
      </c>
      <c r="AS12" s="8" t="s">
        <v>38</v>
      </c>
      <c r="AT12" s="25">
        <v>647.5</v>
      </c>
      <c r="AU12" s="8" t="s">
        <v>38</v>
      </c>
    </row>
    <row r="13" spans="1:47">
      <c r="A13" s="198" t="s">
        <v>39</v>
      </c>
      <c r="B13" s="28">
        <v>12.1</v>
      </c>
      <c r="C13" s="448" t="s">
        <v>40</v>
      </c>
      <c r="D13" s="28">
        <v>11.88</v>
      </c>
      <c r="E13" s="8" t="s">
        <v>40</v>
      </c>
      <c r="F13" s="28">
        <v>11.68</v>
      </c>
      <c r="G13" s="8" t="s">
        <v>40</v>
      </c>
      <c r="H13" s="28">
        <v>11.68</v>
      </c>
      <c r="I13" s="8" t="s">
        <v>40</v>
      </c>
      <c r="J13" s="7">
        <v>11.48</v>
      </c>
      <c r="K13" s="8" t="s">
        <v>40</v>
      </c>
      <c r="L13" s="7">
        <v>11.29</v>
      </c>
      <c r="M13" s="8" t="s">
        <v>40</v>
      </c>
      <c r="N13" s="28">
        <f t="shared" si="0"/>
        <v>11.1</v>
      </c>
      <c r="O13" s="8" t="s">
        <v>40</v>
      </c>
      <c r="P13" s="28">
        <v>10.91</v>
      </c>
      <c r="Q13" s="8" t="s">
        <v>40</v>
      </c>
      <c r="R13" s="28">
        <v>10.73</v>
      </c>
      <c r="S13" s="8" t="s">
        <v>40</v>
      </c>
      <c r="T13" s="28">
        <v>10.55</v>
      </c>
      <c r="U13" s="8" t="s">
        <v>40</v>
      </c>
      <c r="V13" s="28">
        <v>10.37</v>
      </c>
      <c r="W13" s="8" t="s">
        <v>40</v>
      </c>
      <c r="X13" s="243">
        <v>10.199999999999999</v>
      </c>
      <c r="Y13" s="8" t="s">
        <v>40</v>
      </c>
      <c r="Z13" s="243">
        <v>10.199999999999999</v>
      </c>
      <c r="AA13" s="8" t="s">
        <v>40</v>
      </c>
      <c r="AB13" s="243">
        <v>10.199999999999999</v>
      </c>
      <c r="AC13" s="8" t="s">
        <v>40</v>
      </c>
      <c r="AD13" s="28">
        <v>10.029999999999999</v>
      </c>
      <c r="AE13" s="8" t="s">
        <v>40</v>
      </c>
      <c r="AF13" s="28">
        <v>10.029999999999999</v>
      </c>
      <c r="AG13" s="8" t="s">
        <v>40</v>
      </c>
      <c r="AH13" s="28">
        <v>10.029999999999999</v>
      </c>
      <c r="AI13" s="8" t="s">
        <v>40</v>
      </c>
      <c r="AJ13" s="28">
        <v>10.029999999999999</v>
      </c>
      <c r="AK13" s="8" t="s">
        <v>40</v>
      </c>
      <c r="AL13" s="28">
        <v>9.86</v>
      </c>
      <c r="AM13" s="8" t="s">
        <v>40</v>
      </c>
      <c r="AN13" s="28">
        <v>9.6999999999999993</v>
      </c>
      <c r="AO13" s="8" t="s">
        <v>40</v>
      </c>
      <c r="AP13" s="12">
        <v>9.5399999999999991</v>
      </c>
      <c r="AQ13" s="8" t="s">
        <v>40</v>
      </c>
      <c r="AR13" s="25">
        <v>9.5399999999999991</v>
      </c>
      <c r="AS13" s="8" t="s">
        <v>40</v>
      </c>
      <c r="AT13" s="25">
        <v>9.5399999999999991</v>
      </c>
      <c r="AU13" s="8" t="s">
        <v>40</v>
      </c>
    </row>
    <row r="14" spans="1:47">
      <c r="A14" s="198" t="s">
        <v>41</v>
      </c>
      <c r="B14" s="28">
        <v>3666.54</v>
      </c>
      <c r="C14" s="448" t="s">
        <v>42</v>
      </c>
      <c r="D14" s="28">
        <v>3599.94</v>
      </c>
      <c r="E14" s="8" t="s">
        <v>42</v>
      </c>
      <c r="F14" s="28">
        <v>3539.76</v>
      </c>
      <c r="G14" s="8" t="s">
        <v>42</v>
      </c>
      <c r="H14" s="28">
        <v>3539.76</v>
      </c>
      <c r="I14" s="8" t="s">
        <v>42</v>
      </c>
      <c r="J14" s="28">
        <v>3480.59</v>
      </c>
      <c r="K14" s="8" t="s">
        <v>42</v>
      </c>
      <c r="L14" s="28">
        <v>3422.41</v>
      </c>
      <c r="M14" s="8" t="s">
        <v>42</v>
      </c>
      <c r="N14" s="28">
        <f t="shared" si="0"/>
        <v>3365.2</v>
      </c>
      <c r="O14" s="8" t="s">
        <v>42</v>
      </c>
      <c r="P14" s="28">
        <v>3308.95</v>
      </c>
      <c r="Q14" s="8" t="s">
        <v>42</v>
      </c>
      <c r="R14" s="28">
        <v>3253.64</v>
      </c>
      <c r="S14" s="8" t="s">
        <v>42</v>
      </c>
      <c r="T14" s="28">
        <v>3199.25</v>
      </c>
      <c r="U14" s="8" t="s">
        <v>42</v>
      </c>
      <c r="V14" s="28">
        <v>3145.77</v>
      </c>
      <c r="W14" s="8" t="s">
        <v>42</v>
      </c>
      <c r="X14" s="243">
        <v>3093.19</v>
      </c>
      <c r="Y14" s="8" t="s">
        <v>42</v>
      </c>
      <c r="Z14" s="243">
        <v>3093.19</v>
      </c>
      <c r="AA14" s="8" t="s">
        <v>42</v>
      </c>
      <c r="AB14" s="243">
        <v>3093.19</v>
      </c>
      <c r="AC14" s="8" t="s">
        <v>42</v>
      </c>
      <c r="AD14" s="28">
        <v>3041.48</v>
      </c>
      <c r="AE14" s="8" t="s">
        <v>42</v>
      </c>
      <c r="AF14" s="28">
        <v>3041.48</v>
      </c>
      <c r="AG14" s="8" t="s">
        <v>42</v>
      </c>
      <c r="AH14" s="28">
        <v>3041.48</v>
      </c>
      <c r="AI14" s="8" t="s">
        <v>42</v>
      </c>
      <c r="AJ14" s="28">
        <v>3041.48</v>
      </c>
      <c r="AK14" s="8" t="s">
        <v>42</v>
      </c>
      <c r="AL14" s="28">
        <v>2990.64</v>
      </c>
      <c r="AM14" s="8" t="s">
        <v>42</v>
      </c>
      <c r="AN14" s="28">
        <v>2940.65</v>
      </c>
      <c r="AO14" s="8" t="s">
        <v>42</v>
      </c>
      <c r="AP14" s="12">
        <v>2891.49</v>
      </c>
      <c r="AQ14" s="8" t="s">
        <v>42</v>
      </c>
      <c r="AR14" s="25">
        <v>2891.49</v>
      </c>
      <c r="AS14" s="8" t="s">
        <v>42</v>
      </c>
      <c r="AT14" s="25">
        <v>2891.49</v>
      </c>
      <c r="AU14" s="8" t="s">
        <v>42</v>
      </c>
    </row>
    <row r="15" spans="1:47">
      <c r="A15" s="198" t="s">
        <v>43</v>
      </c>
      <c r="B15" s="28">
        <v>1808.24</v>
      </c>
      <c r="C15" s="448" t="s">
        <v>44</v>
      </c>
      <c r="D15" s="28">
        <v>1775.4</v>
      </c>
      <c r="E15" s="8" t="s">
        <v>44</v>
      </c>
      <c r="F15" s="28">
        <v>1745.72</v>
      </c>
      <c r="G15" s="8" t="s">
        <v>44</v>
      </c>
      <c r="H15" s="28">
        <v>1745.72</v>
      </c>
      <c r="I15" s="8" t="s">
        <v>44</v>
      </c>
      <c r="J15" s="28">
        <v>1716.54</v>
      </c>
      <c r="K15" s="8" t="s">
        <v>44</v>
      </c>
      <c r="L15" s="28">
        <v>1687.85</v>
      </c>
      <c r="M15" s="8" t="s">
        <v>44</v>
      </c>
      <c r="N15" s="28">
        <f t="shared" si="0"/>
        <v>1659.64</v>
      </c>
      <c r="O15" s="8" t="s">
        <v>44</v>
      </c>
      <c r="P15" s="28">
        <v>1631.9</v>
      </c>
      <c r="Q15" s="8" t="s">
        <v>44</v>
      </c>
      <c r="R15" s="28">
        <v>1604.62</v>
      </c>
      <c r="S15" s="8" t="s">
        <v>44</v>
      </c>
      <c r="T15" s="28">
        <v>1577.8</v>
      </c>
      <c r="U15" s="8" t="s">
        <v>44</v>
      </c>
      <c r="V15" s="28">
        <v>1551.43</v>
      </c>
      <c r="W15" s="8" t="s">
        <v>44</v>
      </c>
      <c r="X15" s="243">
        <v>1525.5</v>
      </c>
      <c r="Y15" s="8" t="s">
        <v>44</v>
      </c>
      <c r="Z15" s="243">
        <v>1525.5</v>
      </c>
      <c r="AA15" s="8" t="s">
        <v>44</v>
      </c>
      <c r="AB15" s="243">
        <v>1525.5</v>
      </c>
      <c r="AC15" s="8" t="s">
        <v>44</v>
      </c>
      <c r="AD15" s="28">
        <v>1500</v>
      </c>
      <c r="AE15" s="8" t="s">
        <v>44</v>
      </c>
      <c r="AF15" s="28">
        <v>1500</v>
      </c>
      <c r="AG15" s="8" t="s">
        <v>44</v>
      </c>
      <c r="AH15" s="28"/>
      <c r="AI15" s="8"/>
      <c r="AJ15" s="28"/>
      <c r="AK15" s="8"/>
      <c r="AL15" s="7"/>
      <c r="AM15" s="8"/>
      <c r="AN15" s="7"/>
      <c r="AO15" s="8"/>
      <c r="AP15" s="25"/>
      <c r="AQ15" s="8"/>
      <c r="AR15" s="25"/>
      <c r="AS15" s="8"/>
      <c r="AT15" s="25"/>
      <c r="AU15" s="8"/>
    </row>
    <row r="16" spans="1:47">
      <c r="A16" s="198" t="s">
        <v>45</v>
      </c>
      <c r="B16" s="28">
        <v>1808.24</v>
      </c>
      <c r="C16" s="448" t="s">
        <v>46</v>
      </c>
      <c r="D16" s="28">
        <v>1775.4</v>
      </c>
      <c r="E16" s="8" t="s">
        <v>46</v>
      </c>
      <c r="F16" s="28">
        <v>1745.72</v>
      </c>
      <c r="G16" s="8" t="s">
        <v>46</v>
      </c>
      <c r="H16" s="28">
        <v>1745.72</v>
      </c>
      <c r="I16" s="8" t="s">
        <v>46</v>
      </c>
      <c r="J16" s="28">
        <v>1716.54</v>
      </c>
      <c r="K16" s="8" t="s">
        <v>46</v>
      </c>
      <c r="L16" s="28">
        <v>1687.85</v>
      </c>
      <c r="M16" s="8" t="s">
        <v>46</v>
      </c>
      <c r="N16" s="28">
        <f t="shared" si="0"/>
        <v>1659.64</v>
      </c>
      <c r="O16" s="8" t="s">
        <v>46</v>
      </c>
      <c r="P16" s="28">
        <v>1631.9</v>
      </c>
      <c r="Q16" s="8" t="s">
        <v>46</v>
      </c>
      <c r="R16" s="28">
        <v>1604.62</v>
      </c>
      <c r="S16" s="8" t="s">
        <v>46</v>
      </c>
      <c r="T16" s="28">
        <v>1577.8</v>
      </c>
      <c r="U16" s="8" t="s">
        <v>46</v>
      </c>
      <c r="V16" s="28">
        <v>1551.43</v>
      </c>
      <c r="W16" s="8" t="s">
        <v>46</v>
      </c>
      <c r="X16" s="243">
        <v>1525.5</v>
      </c>
      <c r="Y16" s="8" t="s">
        <v>46</v>
      </c>
      <c r="Z16" s="243">
        <v>1525.5</v>
      </c>
      <c r="AA16" s="8" t="s">
        <v>46</v>
      </c>
      <c r="AB16" s="243">
        <v>1525.5</v>
      </c>
      <c r="AC16" s="8" t="s">
        <v>46</v>
      </c>
      <c r="AD16" s="28">
        <v>1500</v>
      </c>
      <c r="AE16" s="8" t="s">
        <v>46</v>
      </c>
      <c r="AF16" s="28">
        <v>1500</v>
      </c>
      <c r="AG16" s="8" t="s">
        <v>46</v>
      </c>
      <c r="AH16" s="28"/>
      <c r="AI16" s="8"/>
      <c r="AJ16" s="28"/>
      <c r="AK16" s="8"/>
      <c r="AL16" s="7"/>
      <c r="AM16" s="8"/>
      <c r="AN16" s="7"/>
      <c r="AO16" s="8"/>
      <c r="AP16" s="25"/>
      <c r="AQ16" s="8"/>
      <c r="AR16" s="25"/>
      <c r="AS16" s="8"/>
      <c r="AT16" s="25"/>
      <c r="AU16" s="8"/>
    </row>
    <row r="17" spans="1:47">
      <c r="A17" s="198" t="s">
        <v>47</v>
      </c>
      <c r="B17" s="28">
        <v>150.69</v>
      </c>
      <c r="C17" s="448" t="s">
        <v>48</v>
      </c>
      <c r="D17" s="28">
        <v>147.94999999999999</v>
      </c>
      <c r="E17" s="8" t="s">
        <v>48</v>
      </c>
      <c r="F17" s="28">
        <v>145.47999999999999</v>
      </c>
      <c r="G17" s="8" t="s">
        <v>48</v>
      </c>
      <c r="H17" s="28">
        <v>145.47999999999999</v>
      </c>
      <c r="I17" s="8" t="s">
        <v>48</v>
      </c>
      <c r="J17" s="7">
        <v>143.05000000000001</v>
      </c>
      <c r="K17" s="8" t="s">
        <v>48</v>
      </c>
      <c r="L17" s="7">
        <v>140.66</v>
      </c>
      <c r="M17" s="8" t="s">
        <v>48</v>
      </c>
      <c r="N17" s="28">
        <f t="shared" si="0"/>
        <v>138.31</v>
      </c>
      <c r="O17" s="8" t="s">
        <v>48</v>
      </c>
      <c r="P17" s="28">
        <v>136</v>
      </c>
      <c r="Q17" s="8" t="s">
        <v>48</v>
      </c>
      <c r="R17" s="28">
        <v>133.72999999999999</v>
      </c>
      <c r="S17" s="8" t="s">
        <v>48</v>
      </c>
      <c r="T17" s="28">
        <v>131.49</v>
      </c>
      <c r="U17" s="8" t="s">
        <v>48</v>
      </c>
      <c r="V17" s="28">
        <v>129.29</v>
      </c>
      <c r="W17" s="8" t="s">
        <v>48</v>
      </c>
      <c r="X17" s="243">
        <v>127.13</v>
      </c>
      <c r="Y17" s="8" t="s">
        <v>48</v>
      </c>
      <c r="Z17" s="243">
        <v>127.13</v>
      </c>
      <c r="AA17" s="8" t="s">
        <v>48</v>
      </c>
      <c r="AB17" s="243">
        <v>127.13</v>
      </c>
      <c r="AC17" s="8" t="s">
        <v>48</v>
      </c>
      <c r="AD17" s="7">
        <v>125</v>
      </c>
      <c r="AE17" s="8" t="s">
        <v>48</v>
      </c>
      <c r="AF17" s="7">
        <v>125</v>
      </c>
      <c r="AG17" s="8" t="s">
        <v>48</v>
      </c>
      <c r="AH17" s="28"/>
      <c r="AI17" s="8"/>
      <c r="AJ17" s="28"/>
      <c r="AK17" s="8"/>
      <c r="AL17" s="7"/>
      <c r="AM17" s="8"/>
      <c r="AN17" s="7"/>
      <c r="AO17" s="8"/>
      <c r="AP17" s="25"/>
      <c r="AQ17" s="8"/>
      <c r="AR17" s="25"/>
      <c r="AS17" s="8"/>
      <c r="AT17" s="25"/>
      <c r="AU17" s="8"/>
    </row>
    <row r="18" spans="1:47">
      <c r="A18" s="198" t="s">
        <v>49</v>
      </c>
      <c r="B18" s="452" t="s">
        <v>31</v>
      </c>
      <c r="C18" s="453"/>
      <c r="D18" s="452" t="s">
        <v>31</v>
      </c>
      <c r="E18" s="453"/>
      <c r="F18" s="452" t="s">
        <v>31</v>
      </c>
      <c r="G18" s="453"/>
      <c r="H18" s="452" t="s">
        <v>31</v>
      </c>
      <c r="I18" s="453"/>
      <c r="J18" s="452" t="s">
        <v>31</v>
      </c>
      <c r="K18" s="453"/>
      <c r="L18" s="452" t="s">
        <v>31</v>
      </c>
      <c r="M18" s="453"/>
      <c r="N18" s="452" t="s">
        <v>31</v>
      </c>
      <c r="O18" s="453"/>
      <c r="P18" s="452" t="s">
        <v>31</v>
      </c>
      <c r="Q18" s="453"/>
      <c r="R18" s="452" t="s">
        <v>31</v>
      </c>
      <c r="S18" s="453"/>
      <c r="T18" s="452" t="s">
        <v>31</v>
      </c>
      <c r="U18" s="453"/>
      <c r="V18" s="452" t="s">
        <v>31</v>
      </c>
      <c r="W18" s="453"/>
      <c r="X18" s="452" t="s">
        <v>31</v>
      </c>
      <c r="Y18" s="453"/>
      <c r="Z18" s="452" t="s">
        <v>31</v>
      </c>
      <c r="AA18" s="453"/>
      <c r="AB18" s="452" t="s">
        <v>31</v>
      </c>
      <c r="AC18" s="453"/>
      <c r="AD18" s="452" t="s">
        <v>31</v>
      </c>
      <c r="AE18" s="453"/>
      <c r="AF18" s="452" t="s">
        <v>31</v>
      </c>
      <c r="AG18" s="453"/>
      <c r="AH18" s="28">
        <v>119.53</v>
      </c>
      <c r="AI18" s="8" t="s">
        <v>50</v>
      </c>
      <c r="AJ18" s="28">
        <v>119.53</v>
      </c>
      <c r="AK18" s="8" t="s">
        <v>50</v>
      </c>
      <c r="AL18" s="28">
        <v>117.53</v>
      </c>
      <c r="AM18" s="8" t="s">
        <v>50</v>
      </c>
      <c r="AN18" s="28">
        <v>115.57</v>
      </c>
      <c r="AO18" s="8" t="s">
        <v>50</v>
      </c>
      <c r="AP18" s="25">
        <v>113.64</v>
      </c>
      <c r="AQ18" s="8" t="s">
        <v>50</v>
      </c>
      <c r="AR18" s="25">
        <v>113.64</v>
      </c>
      <c r="AS18" s="8" t="s">
        <v>50</v>
      </c>
      <c r="AT18" s="25">
        <v>113.64</v>
      </c>
      <c r="AU18" s="8" t="s">
        <v>50</v>
      </c>
    </row>
    <row r="19" spans="1:47">
      <c r="A19" s="199" t="s">
        <v>51</v>
      </c>
      <c r="B19" s="454" t="s">
        <v>31</v>
      </c>
      <c r="C19" s="455"/>
      <c r="D19" s="454" t="s">
        <v>31</v>
      </c>
      <c r="E19" s="455"/>
      <c r="F19" s="454" t="s">
        <v>31</v>
      </c>
      <c r="G19" s="455"/>
      <c r="H19" s="454" t="s">
        <v>31</v>
      </c>
      <c r="I19" s="455"/>
      <c r="J19" s="454" t="s">
        <v>31</v>
      </c>
      <c r="K19" s="455"/>
      <c r="L19" s="454" t="s">
        <v>31</v>
      </c>
      <c r="M19" s="455"/>
      <c r="N19" s="454" t="s">
        <v>31</v>
      </c>
      <c r="O19" s="455"/>
      <c r="P19" s="454" t="s">
        <v>31</v>
      </c>
      <c r="Q19" s="455"/>
      <c r="R19" s="454" t="s">
        <v>31</v>
      </c>
      <c r="S19" s="455"/>
      <c r="T19" s="454" t="s">
        <v>31</v>
      </c>
      <c r="U19" s="455"/>
      <c r="V19" s="454" t="s">
        <v>31</v>
      </c>
      <c r="W19" s="455"/>
      <c r="X19" s="454" t="s">
        <v>31</v>
      </c>
      <c r="Y19" s="455"/>
      <c r="Z19" s="454" t="s">
        <v>31</v>
      </c>
      <c r="AA19" s="455"/>
      <c r="AB19" s="454" t="s">
        <v>31</v>
      </c>
      <c r="AC19" s="455"/>
      <c r="AD19" s="454" t="s">
        <v>31</v>
      </c>
      <c r="AE19" s="455"/>
      <c r="AF19" s="454" t="s">
        <v>31</v>
      </c>
      <c r="AG19" s="455"/>
      <c r="AH19" s="29">
        <v>2798.42</v>
      </c>
      <c r="AI19" s="10" t="s">
        <v>52</v>
      </c>
      <c r="AJ19" s="29">
        <v>2798.42</v>
      </c>
      <c r="AK19" s="10" t="s">
        <v>52</v>
      </c>
      <c r="AL19" s="29">
        <v>2751.64</v>
      </c>
      <c r="AM19" s="10" t="s">
        <v>52</v>
      </c>
      <c r="AN19" s="29">
        <v>2705.64</v>
      </c>
      <c r="AO19" s="10" t="s">
        <v>52</v>
      </c>
      <c r="AP19" s="26">
        <v>2660.41</v>
      </c>
      <c r="AQ19" s="10" t="s">
        <v>52</v>
      </c>
      <c r="AR19" s="26">
        <v>2660.41</v>
      </c>
      <c r="AS19" s="10" t="s">
        <v>52</v>
      </c>
      <c r="AT19" s="26">
        <v>2660.41</v>
      </c>
      <c r="AU19" s="10" t="s">
        <v>52</v>
      </c>
    </row>
  </sheetData>
  <mergeCells count="43">
    <mergeCell ref="B8:C8"/>
    <mergeCell ref="B9:C9"/>
    <mergeCell ref="B18:C18"/>
    <mergeCell ref="B19:C19"/>
    <mergeCell ref="AF4:AG4"/>
    <mergeCell ref="AF18:AG18"/>
    <mergeCell ref="AF19:AG19"/>
    <mergeCell ref="Z18:AA18"/>
    <mergeCell ref="Z19:AA19"/>
    <mergeCell ref="AB18:AC18"/>
    <mergeCell ref="AB19:AC19"/>
    <mergeCell ref="AD18:AE18"/>
    <mergeCell ref="AD19:AE19"/>
    <mergeCell ref="X19:Y19"/>
    <mergeCell ref="V18:W18"/>
    <mergeCell ref="F8:G8"/>
    <mergeCell ref="F19:G19"/>
    <mergeCell ref="X18:Y18"/>
    <mergeCell ref="L18:M18"/>
    <mergeCell ref="L19:M19"/>
    <mergeCell ref="N18:O18"/>
    <mergeCell ref="N19:O19"/>
    <mergeCell ref="P18:Q18"/>
    <mergeCell ref="P19:Q19"/>
    <mergeCell ref="V19:W19"/>
    <mergeCell ref="R18:S18"/>
    <mergeCell ref="R19:S19"/>
    <mergeCell ref="D8:E8"/>
    <mergeCell ref="D9:E9"/>
    <mergeCell ref="D18:E18"/>
    <mergeCell ref="D19:E19"/>
    <mergeCell ref="T18:U18"/>
    <mergeCell ref="T19:U19"/>
    <mergeCell ref="H8:I8"/>
    <mergeCell ref="H9:I9"/>
    <mergeCell ref="H18:I18"/>
    <mergeCell ref="H19:I19"/>
    <mergeCell ref="J18:K18"/>
    <mergeCell ref="J19:K19"/>
    <mergeCell ref="J8:K8"/>
    <mergeCell ref="J9:K9"/>
    <mergeCell ref="F9:G9"/>
    <mergeCell ref="F18:G18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E003A-21C3-4DAF-84DE-B8AE0C24089B}">
  <dimension ref="A1:K53"/>
  <sheetViews>
    <sheetView tabSelected="1" topLeftCell="A33" zoomScale="130" zoomScaleNormal="130" workbookViewId="0">
      <selection activeCell="B53" sqref="B53"/>
    </sheetView>
  </sheetViews>
  <sheetFormatPr defaultRowHeight="14.45"/>
  <cols>
    <col min="1" max="1" width="33" customWidth="1"/>
    <col min="2" max="2" width="21.7109375" bestFit="1" customWidth="1"/>
    <col min="3" max="3" width="26.28515625" bestFit="1" customWidth="1"/>
    <col min="4" max="5" width="27.7109375" bestFit="1" customWidth="1"/>
    <col min="6" max="6" width="27.140625" bestFit="1" customWidth="1"/>
    <col min="7" max="7" width="27.7109375" bestFit="1" customWidth="1"/>
    <col min="8" max="11" width="26.28515625" bestFit="1" customWidth="1"/>
  </cols>
  <sheetData>
    <row r="1" spans="1:11" ht="23.45">
      <c r="A1" s="4" t="s">
        <v>600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23.4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18">
      <c r="A3" s="359"/>
      <c r="B3" s="450">
        <v>45717</v>
      </c>
      <c r="C3" s="404" t="s">
        <v>185</v>
      </c>
      <c r="D3" s="404" t="s">
        <v>186</v>
      </c>
      <c r="E3" s="404" t="s">
        <v>187</v>
      </c>
      <c r="F3" s="404" t="s">
        <v>188</v>
      </c>
      <c r="G3" s="359" t="s">
        <v>189</v>
      </c>
      <c r="H3" s="359" t="s">
        <v>190</v>
      </c>
      <c r="I3" s="360" t="s">
        <v>191</v>
      </c>
      <c r="J3" s="360" t="s">
        <v>305</v>
      </c>
      <c r="K3" s="359" t="s">
        <v>601</v>
      </c>
    </row>
    <row r="4" spans="1:11">
      <c r="A4" s="361" t="s">
        <v>602</v>
      </c>
      <c r="B4" s="399" t="s">
        <v>309</v>
      </c>
      <c r="C4" s="399" t="s">
        <v>309</v>
      </c>
      <c r="D4" s="399" t="s">
        <v>309</v>
      </c>
      <c r="E4" s="399" t="s">
        <v>309</v>
      </c>
      <c r="F4" s="399" t="s">
        <v>309</v>
      </c>
      <c r="G4" s="362" t="s">
        <v>309</v>
      </c>
      <c r="H4" s="362" t="s">
        <v>309</v>
      </c>
      <c r="I4" s="362" t="s">
        <v>309</v>
      </c>
      <c r="J4" s="362" t="s">
        <v>309</v>
      </c>
      <c r="K4" s="362" t="s">
        <v>309</v>
      </c>
    </row>
    <row r="5" spans="1:11">
      <c r="A5" s="290" t="s">
        <v>312</v>
      </c>
      <c r="B5" s="327">
        <v>495794.13</v>
      </c>
      <c r="C5" s="327">
        <v>486788.54</v>
      </c>
      <c r="D5" s="327">
        <v>478651.47</v>
      </c>
      <c r="E5" s="327">
        <v>470650.41</v>
      </c>
      <c r="F5" s="327">
        <v>462783.1</v>
      </c>
      <c r="G5" s="327">
        <f>ROUND(((H5*1.02*0.85)+(H5*0.15)),2)</f>
        <v>455047.3</v>
      </c>
      <c r="H5" s="327">
        <v>447440.81</v>
      </c>
      <c r="I5" s="327">
        <v>439961.47000000003</v>
      </c>
      <c r="J5" s="327">
        <v>432607.15</v>
      </c>
      <c r="K5" s="327">
        <v>425375.76</v>
      </c>
    </row>
    <row r="6" spans="1:11">
      <c r="A6" s="290" t="s">
        <v>321</v>
      </c>
      <c r="B6" s="327">
        <v>1905988.18</v>
      </c>
      <c r="C6" s="327">
        <v>1871367.87</v>
      </c>
      <c r="D6" s="327">
        <v>1840086.4</v>
      </c>
      <c r="E6" s="327">
        <v>1809327.83</v>
      </c>
      <c r="F6" s="327">
        <v>1779083.41</v>
      </c>
      <c r="G6" s="327">
        <f t="shared" ref="G6:G52" si="0">ROUND(((H6*1.02*0.85)+(H6*0.15)),2)</f>
        <v>1749344.55</v>
      </c>
      <c r="H6" s="327">
        <v>1720102.8</v>
      </c>
      <c r="I6" s="327">
        <v>1691349.85</v>
      </c>
      <c r="J6" s="327">
        <v>1663077.53</v>
      </c>
      <c r="K6" s="327">
        <v>1635277.81</v>
      </c>
    </row>
    <row r="7" spans="1:11">
      <c r="A7" s="290" t="s">
        <v>324</v>
      </c>
      <c r="B7" s="327">
        <v>91813.78</v>
      </c>
      <c r="C7" s="327">
        <v>90146.08</v>
      </c>
      <c r="D7" s="327">
        <v>88639.21</v>
      </c>
      <c r="E7" s="327">
        <v>87157.53</v>
      </c>
      <c r="F7" s="327">
        <v>85700.62</v>
      </c>
      <c r="G7" s="327">
        <f t="shared" si="0"/>
        <v>84268.06</v>
      </c>
      <c r="H7" s="327">
        <v>82859.45</v>
      </c>
      <c r="I7" s="327">
        <v>81474.39</v>
      </c>
      <c r="J7" s="327">
        <v>80112.479999999996</v>
      </c>
      <c r="K7" s="327">
        <v>78773.33</v>
      </c>
    </row>
    <row r="8" spans="1:11">
      <c r="A8" s="290" t="s">
        <v>603</v>
      </c>
      <c r="B8" s="327">
        <v>534692.48</v>
      </c>
      <c r="C8" s="327">
        <v>524980.34</v>
      </c>
      <c r="D8" s="327">
        <v>516204.86</v>
      </c>
      <c r="E8" s="327">
        <v>507576.07</v>
      </c>
      <c r="F8" s="327">
        <v>499091.51</v>
      </c>
      <c r="G8" s="327">
        <f t="shared" si="0"/>
        <v>490748.78</v>
      </c>
      <c r="H8" s="327">
        <v>482545.51</v>
      </c>
      <c r="I8" s="327">
        <v>474479.35999999999</v>
      </c>
      <c r="J8" s="327">
        <v>466548.04</v>
      </c>
      <c r="K8" s="327">
        <v>458749.3</v>
      </c>
    </row>
    <row r="9" spans="1:11">
      <c r="A9" s="290" t="s">
        <v>363</v>
      </c>
      <c r="B9" s="327">
        <v>75007.009999999995</v>
      </c>
      <c r="C9" s="327">
        <v>73644.59</v>
      </c>
      <c r="D9" s="327">
        <v>72413.56</v>
      </c>
      <c r="E9" s="327">
        <v>71203.11</v>
      </c>
      <c r="F9" s="327">
        <v>70012.89</v>
      </c>
      <c r="G9" s="327">
        <f t="shared" si="0"/>
        <v>68842.570000000007</v>
      </c>
      <c r="H9" s="327">
        <v>67691.81</v>
      </c>
      <c r="I9" s="327">
        <v>66560.289999999994</v>
      </c>
      <c r="J9" s="327">
        <v>65447.68</v>
      </c>
      <c r="K9" s="327">
        <v>64353.67</v>
      </c>
    </row>
    <row r="10" spans="1:11">
      <c r="A10" s="290" t="s">
        <v>369</v>
      </c>
      <c r="B10" s="327">
        <v>128749.89</v>
      </c>
      <c r="C10" s="327">
        <v>126411.28</v>
      </c>
      <c r="D10" s="327">
        <v>124298.21</v>
      </c>
      <c r="E10" s="327">
        <v>122220.46</v>
      </c>
      <c r="F10" s="327">
        <v>120177.44</v>
      </c>
      <c r="G10" s="327">
        <f t="shared" si="0"/>
        <v>118168.57</v>
      </c>
      <c r="H10" s="327">
        <v>116193.28</v>
      </c>
      <c r="I10" s="327">
        <v>114251.01000000001</v>
      </c>
      <c r="J10" s="327">
        <v>112341.21</v>
      </c>
      <c r="K10" s="327">
        <v>110463.33</v>
      </c>
    </row>
    <row r="11" spans="1:11">
      <c r="A11" s="290" t="s">
        <v>372</v>
      </c>
      <c r="B11" s="327">
        <v>14191.28</v>
      </c>
      <c r="C11" s="327">
        <v>13933.51</v>
      </c>
      <c r="D11" s="327">
        <v>13700.6</v>
      </c>
      <c r="E11" s="327">
        <v>13471.58</v>
      </c>
      <c r="F11" s="327">
        <v>13246.39</v>
      </c>
      <c r="G11" s="327">
        <f t="shared" si="0"/>
        <v>13024.97</v>
      </c>
      <c r="H11" s="327">
        <v>12807.25</v>
      </c>
      <c r="I11" s="327">
        <v>12593.17</v>
      </c>
      <c r="J11" s="327">
        <v>12382.66</v>
      </c>
      <c r="K11" s="327">
        <v>12175.67</v>
      </c>
    </row>
    <row r="12" spans="1:11">
      <c r="A12" s="290" t="s">
        <v>373</v>
      </c>
      <c r="B12" s="327">
        <v>100016.14</v>
      </c>
      <c r="C12" s="327">
        <v>98199.45</v>
      </c>
      <c r="D12" s="327">
        <v>96557.96</v>
      </c>
      <c r="E12" s="327">
        <v>94943.91</v>
      </c>
      <c r="F12" s="327">
        <v>93356.84</v>
      </c>
      <c r="G12" s="327">
        <f t="shared" si="0"/>
        <v>91796.3</v>
      </c>
      <c r="H12" s="327">
        <v>90261.85</v>
      </c>
      <c r="I12" s="327">
        <v>88753.05</v>
      </c>
      <c r="J12" s="327">
        <v>87269.47</v>
      </c>
      <c r="K12" s="327">
        <v>85810.69</v>
      </c>
    </row>
    <row r="13" spans="1:11">
      <c r="A13" s="290" t="s">
        <v>380</v>
      </c>
      <c r="B13" s="327">
        <v>55270.5</v>
      </c>
      <c r="C13" s="327">
        <v>54266.57</v>
      </c>
      <c r="D13" s="327">
        <v>53359.46</v>
      </c>
      <c r="E13" s="327">
        <v>52467.51</v>
      </c>
      <c r="F13" s="327">
        <v>51590.47</v>
      </c>
      <c r="G13" s="327">
        <f t="shared" si="0"/>
        <v>50728.09</v>
      </c>
      <c r="H13" s="327">
        <v>49880.13</v>
      </c>
      <c r="I13" s="327">
        <v>49046.34</v>
      </c>
      <c r="J13" s="327">
        <v>48226.49</v>
      </c>
      <c r="K13" s="327">
        <v>47420.34</v>
      </c>
    </row>
    <row r="14" spans="1:11">
      <c r="A14" s="290" t="s">
        <v>381</v>
      </c>
      <c r="B14" s="327">
        <v>243598.69</v>
      </c>
      <c r="C14" s="327">
        <v>239173.97</v>
      </c>
      <c r="D14" s="327">
        <v>235175.98</v>
      </c>
      <c r="E14" s="327">
        <v>231244.82</v>
      </c>
      <c r="F14" s="327">
        <v>227379.37</v>
      </c>
      <c r="G14" s="327">
        <f t="shared" si="0"/>
        <v>223578.53</v>
      </c>
      <c r="H14" s="327">
        <v>219841.23</v>
      </c>
      <c r="I14" s="327">
        <v>216166.39999999999</v>
      </c>
      <c r="J14" s="327">
        <v>212553</v>
      </c>
      <c r="K14" s="327">
        <v>209000</v>
      </c>
    </row>
    <row r="15" spans="1:11">
      <c r="A15" s="290" t="s">
        <v>386</v>
      </c>
      <c r="B15" s="327">
        <v>158021.35</v>
      </c>
      <c r="C15" s="327">
        <v>155151.06</v>
      </c>
      <c r="D15" s="327">
        <v>152557.57999999999</v>
      </c>
      <c r="E15" s="327">
        <v>150007.45000000001</v>
      </c>
      <c r="F15" s="327">
        <v>147499.95000000001</v>
      </c>
      <c r="G15" s="327">
        <f t="shared" si="0"/>
        <v>145034.37</v>
      </c>
      <c r="H15" s="327">
        <v>142610</v>
      </c>
      <c r="I15" s="327">
        <v>140226.16</v>
      </c>
      <c r="J15" s="327">
        <v>137882.16</v>
      </c>
      <c r="K15" s="327">
        <v>135577.35</v>
      </c>
    </row>
    <row r="16" spans="1:11">
      <c r="A16" s="290" t="s">
        <v>387</v>
      </c>
      <c r="B16" s="327">
        <v>16345.36</v>
      </c>
      <c r="C16" s="327">
        <v>16048.46</v>
      </c>
      <c r="D16" s="327">
        <v>15780.2</v>
      </c>
      <c r="E16" s="327">
        <v>15516.42</v>
      </c>
      <c r="F16" s="327">
        <v>15257.05</v>
      </c>
      <c r="G16" s="327">
        <f t="shared" si="0"/>
        <v>15002.02</v>
      </c>
      <c r="H16" s="327">
        <v>14751.25</v>
      </c>
      <c r="I16" s="327">
        <v>14504.669999999998</v>
      </c>
      <c r="J16" s="327">
        <v>14262.21</v>
      </c>
      <c r="K16" s="327">
        <v>14023.81</v>
      </c>
    </row>
    <row r="17" spans="1:11">
      <c r="A17" s="290" t="s">
        <v>391</v>
      </c>
      <c r="B17" s="327">
        <v>242592.42</v>
      </c>
      <c r="C17" s="327">
        <v>238185.98</v>
      </c>
      <c r="D17" s="327">
        <v>234204.5</v>
      </c>
      <c r="E17" s="327">
        <v>230289.58</v>
      </c>
      <c r="F17" s="327">
        <v>226440.1</v>
      </c>
      <c r="G17" s="327">
        <f t="shared" si="0"/>
        <v>222654.97</v>
      </c>
      <c r="H17" s="327">
        <v>218933.11</v>
      </c>
      <c r="I17" s="327">
        <v>215273.46</v>
      </c>
      <c r="J17" s="327">
        <v>211674.99</v>
      </c>
      <c r="K17" s="327">
        <v>208136.67</v>
      </c>
    </row>
    <row r="18" spans="1:11">
      <c r="A18" s="290" t="s">
        <v>397</v>
      </c>
      <c r="B18" s="327">
        <v>96799.57</v>
      </c>
      <c r="C18" s="327">
        <v>95041.31</v>
      </c>
      <c r="D18" s="327">
        <v>93452.62</v>
      </c>
      <c r="E18" s="327">
        <v>91890.48</v>
      </c>
      <c r="F18" s="327">
        <v>90354.45</v>
      </c>
      <c r="G18" s="327">
        <f t="shared" si="0"/>
        <v>88844.1</v>
      </c>
      <c r="H18" s="327">
        <v>87359</v>
      </c>
      <c r="I18" s="327">
        <v>85898.72</v>
      </c>
      <c r="J18" s="327">
        <v>84462.85</v>
      </c>
      <c r="K18" s="327">
        <v>83050.98</v>
      </c>
    </row>
    <row r="19" spans="1:11">
      <c r="A19" s="290" t="s">
        <v>399</v>
      </c>
      <c r="B19" s="327">
        <v>106877.98</v>
      </c>
      <c r="C19" s="327">
        <v>104936.65</v>
      </c>
      <c r="D19" s="327">
        <v>103182.55</v>
      </c>
      <c r="E19" s="327">
        <v>101457.77</v>
      </c>
      <c r="F19" s="327">
        <v>99761.82</v>
      </c>
      <c r="G19" s="327">
        <f t="shared" si="0"/>
        <v>98094.22</v>
      </c>
      <c r="H19" s="327">
        <v>96454.49</v>
      </c>
      <c r="I19" s="327">
        <v>94842.17</v>
      </c>
      <c r="J19" s="327">
        <v>93256.8</v>
      </c>
      <c r="K19" s="327">
        <v>91697.94</v>
      </c>
    </row>
    <row r="20" spans="1:11">
      <c r="A20" s="290" t="s">
        <v>404</v>
      </c>
      <c r="B20" s="327">
        <v>84602.96</v>
      </c>
      <c r="C20" s="327">
        <v>83066.23</v>
      </c>
      <c r="D20" s="327">
        <v>81677.710000000006</v>
      </c>
      <c r="E20" s="327">
        <v>80312.399999999994</v>
      </c>
      <c r="F20" s="327">
        <v>78969.91</v>
      </c>
      <c r="G20" s="327">
        <f t="shared" si="0"/>
        <v>77649.86</v>
      </c>
      <c r="H20" s="327">
        <v>76351.88</v>
      </c>
      <c r="I20" s="327">
        <v>75075.59</v>
      </c>
      <c r="J20" s="327">
        <v>73820.639999999999</v>
      </c>
      <c r="K20" s="327">
        <v>72586.67</v>
      </c>
    </row>
    <row r="21" spans="1:11">
      <c r="A21" s="290" t="s">
        <v>420</v>
      </c>
      <c r="B21" s="327">
        <v>210877.98</v>
      </c>
      <c r="C21" s="327">
        <v>207047.6</v>
      </c>
      <c r="D21" s="327">
        <v>203586.63</v>
      </c>
      <c r="E21" s="327">
        <v>200183.51</v>
      </c>
      <c r="F21" s="327">
        <v>196837.28</v>
      </c>
      <c r="G21" s="327">
        <f t="shared" si="0"/>
        <v>193546.98</v>
      </c>
      <c r="H21" s="327">
        <v>190311.67999999999</v>
      </c>
      <c r="I21" s="327">
        <v>187130.46000000002</v>
      </c>
      <c r="J21" s="327">
        <v>184002.42</v>
      </c>
      <c r="K21" s="327">
        <v>180926.67</v>
      </c>
    </row>
    <row r="22" spans="1:11">
      <c r="A22" s="290" t="s">
        <v>448</v>
      </c>
      <c r="B22" s="327">
        <v>124771.96</v>
      </c>
      <c r="C22" s="327">
        <v>122505.61</v>
      </c>
      <c r="D22" s="327">
        <v>120457.83</v>
      </c>
      <c r="E22" s="327">
        <v>118444.28</v>
      </c>
      <c r="F22" s="327"/>
      <c r="G22" s="327"/>
      <c r="H22" s="327"/>
      <c r="I22" s="327"/>
      <c r="J22" s="327"/>
      <c r="K22" s="327"/>
    </row>
    <row r="23" spans="1:11">
      <c r="A23" s="290" t="s">
        <v>455</v>
      </c>
      <c r="B23" s="327">
        <v>83542.89</v>
      </c>
      <c r="C23" s="327">
        <v>82025.42</v>
      </c>
      <c r="D23" s="327">
        <v>80654.3</v>
      </c>
      <c r="E23" s="327">
        <v>79306.100000000006</v>
      </c>
      <c r="F23" s="327">
        <v>77980.429999999993</v>
      </c>
      <c r="G23" s="327">
        <f t="shared" si="0"/>
        <v>76676.92</v>
      </c>
      <c r="H23" s="327">
        <v>75395.199999999997</v>
      </c>
      <c r="I23" s="327">
        <v>74134.909999999989</v>
      </c>
      <c r="J23" s="327">
        <v>72895.679999999993</v>
      </c>
      <c r="K23" s="327">
        <v>71677.17</v>
      </c>
    </row>
    <row r="24" spans="1:11">
      <c r="A24" s="290" t="s">
        <v>481</v>
      </c>
      <c r="B24" s="327">
        <v>111270.6</v>
      </c>
      <c r="C24" s="327">
        <v>109249.48</v>
      </c>
      <c r="D24" s="327">
        <v>107423.28</v>
      </c>
      <c r="E24" s="327">
        <v>105627.61</v>
      </c>
      <c r="F24" s="327">
        <v>103861.96</v>
      </c>
      <c r="G24" s="327">
        <f t="shared" si="0"/>
        <v>102125.82</v>
      </c>
      <c r="H24" s="327">
        <v>100418.7</v>
      </c>
      <c r="I24" s="327">
        <v>98740.12000000001</v>
      </c>
      <c r="J24" s="327">
        <v>97089.600000000006</v>
      </c>
      <c r="K24" s="327">
        <v>95466.67</v>
      </c>
    </row>
    <row r="25" spans="1:11">
      <c r="A25" s="290" t="s">
        <v>484</v>
      </c>
      <c r="B25" s="327">
        <v>277544.93</v>
      </c>
      <c r="C25" s="327">
        <v>272503.61</v>
      </c>
      <c r="D25" s="327">
        <v>267948.49</v>
      </c>
      <c r="E25" s="327">
        <v>263469.51</v>
      </c>
      <c r="F25" s="327">
        <v>259065.4</v>
      </c>
      <c r="G25" s="327">
        <f t="shared" si="0"/>
        <v>254734.91</v>
      </c>
      <c r="H25" s="327">
        <v>250476.79999999999</v>
      </c>
      <c r="I25" s="327">
        <v>246289.87</v>
      </c>
      <c r="J25" s="327">
        <v>242172.93</v>
      </c>
      <c r="K25" s="327">
        <v>238124.81</v>
      </c>
    </row>
    <row r="26" spans="1:11">
      <c r="A26" s="290" t="s">
        <v>487</v>
      </c>
      <c r="B26" s="327">
        <v>233349.67</v>
      </c>
      <c r="C26" s="327">
        <v>229111.11</v>
      </c>
      <c r="D26" s="327">
        <v>225281.33</v>
      </c>
      <c r="E26" s="327">
        <v>221515.57</v>
      </c>
      <c r="F26" s="327">
        <v>217812.75</v>
      </c>
      <c r="G26" s="327">
        <f t="shared" si="0"/>
        <v>214171.83</v>
      </c>
      <c r="H26" s="327">
        <v>210591.77</v>
      </c>
      <c r="I26" s="327">
        <v>207071.55</v>
      </c>
      <c r="J26" s="327">
        <v>203610.18</v>
      </c>
      <c r="K26" s="327">
        <v>200206.67</v>
      </c>
    </row>
    <row r="27" spans="1:11">
      <c r="A27" s="290" t="s">
        <v>488</v>
      </c>
      <c r="B27" s="327">
        <v>10023.59</v>
      </c>
      <c r="C27" s="327">
        <v>9841.52</v>
      </c>
      <c r="D27" s="327">
        <v>9677.01</v>
      </c>
      <c r="E27" s="327">
        <v>9515.25</v>
      </c>
      <c r="F27" s="327">
        <v>9356.19</v>
      </c>
      <c r="G27" s="327">
        <f t="shared" si="0"/>
        <v>9199.7900000000009</v>
      </c>
      <c r="H27" s="327">
        <v>9046.01</v>
      </c>
      <c r="I27" s="327">
        <v>8894.8000000000011</v>
      </c>
      <c r="J27" s="327">
        <v>8746.1200000000008</v>
      </c>
      <c r="K27" s="327">
        <v>8599.92</v>
      </c>
    </row>
    <row r="28" spans="1:11">
      <c r="A28" s="290" t="s">
        <v>491</v>
      </c>
      <c r="B28" s="327">
        <v>8924.2000000000007</v>
      </c>
      <c r="C28" s="327">
        <v>8762.1</v>
      </c>
      <c r="D28" s="327">
        <v>8615.6299999999992</v>
      </c>
      <c r="E28" s="327">
        <v>8471.61</v>
      </c>
      <c r="F28" s="327">
        <v>8330</v>
      </c>
      <c r="G28" s="327">
        <f t="shared" si="0"/>
        <v>8190.76</v>
      </c>
      <c r="H28" s="327">
        <v>8053.84</v>
      </c>
      <c r="I28" s="327">
        <v>7919.21</v>
      </c>
      <c r="J28" s="327">
        <v>7786.83</v>
      </c>
      <c r="K28" s="327">
        <v>7656.67</v>
      </c>
    </row>
    <row r="29" spans="1:11">
      <c r="A29" s="290" t="s">
        <v>495</v>
      </c>
      <c r="B29" s="327">
        <v>21774.39</v>
      </c>
      <c r="C29" s="327">
        <v>21378.880000000001</v>
      </c>
      <c r="D29" s="327">
        <v>21021.51</v>
      </c>
      <c r="E29" s="327">
        <v>20670.12</v>
      </c>
      <c r="F29" s="327">
        <v>20324.599999999999</v>
      </c>
      <c r="G29" s="327">
        <f t="shared" si="0"/>
        <v>19984.86</v>
      </c>
      <c r="H29" s="327">
        <v>19650.8</v>
      </c>
      <c r="I29" s="327">
        <v>19322.320000000003</v>
      </c>
      <c r="J29" s="327">
        <v>18999.330000000002</v>
      </c>
      <c r="K29" s="327">
        <v>18681.740000000002</v>
      </c>
    </row>
    <row r="30" spans="1:11">
      <c r="A30" s="290" t="s">
        <v>499</v>
      </c>
      <c r="B30" s="327">
        <v>24820.43</v>
      </c>
      <c r="C30" s="327">
        <v>24369.59</v>
      </c>
      <c r="D30" s="327">
        <v>23962.23</v>
      </c>
      <c r="E30" s="327">
        <v>23561.68</v>
      </c>
      <c r="F30" s="327">
        <v>23167.83</v>
      </c>
      <c r="G30" s="327">
        <f t="shared" si="0"/>
        <v>22780.560000000001</v>
      </c>
      <c r="H30" s="327">
        <v>22399.759999999998</v>
      </c>
      <c r="I30" s="327">
        <v>22025.329999999998</v>
      </c>
      <c r="J30" s="327">
        <v>21657.16</v>
      </c>
      <c r="K30" s="327">
        <v>21295.14</v>
      </c>
    </row>
    <row r="31" spans="1:11">
      <c r="A31" s="290" t="s">
        <v>508</v>
      </c>
      <c r="B31" s="327">
        <v>207175.44</v>
      </c>
      <c r="C31" s="327">
        <v>203412.31</v>
      </c>
      <c r="D31" s="327">
        <v>200012.1</v>
      </c>
      <c r="E31" s="327">
        <v>196668.73</v>
      </c>
      <c r="F31" s="327">
        <v>193381.25</v>
      </c>
      <c r="G31" s="327">
        <f t="shared" si="0"/>
        <v>190148.72</v>
      </c>
      <c r="H31" s="327">
        <v>186970.23</v>
      </c>
      <c r="I31" s="327">
        <v>183844.87</v>
      </c>
      <c r="J31" s="327">
        <v>180771.75</v>
      </c>
      <c r="K31" s="327">
        <v>177750</v>
      </c>
    </row>
    <row r="32" spans="1:11">
      <c r="A32" s="290" t="s">
        <v>522</v>
      </c>
      <c r="B32" s="327">
        <v>108702.52</v>
      </c>
      <c r="C32" s="327">
        <v>106728.05</v>
      </c>
      <c r="D32" s="327">
        <v>104944</v>
      </c>
      <c r="E32" s="327">
        <v>103189.77</v>
      </c>
      <c r="F32" s="327">
        <v>101464.87</v>
      </c>
      <c r="G32" s="327">
        <f t="shared" si="0"/>
        <v>99768.8</v>
      </c>
      <c r="H32" s="327">
        <v>98101.08</v>
      </c>
      <c r="I32" s="327">
        <v>96461.239999999991</v>
      </c>
      <c r="J32" s="327">
        <v>94848.81</v>
      </c>
      <c r="K32" s="327">
        <v>93263.33</v>
      </c>
    </row>
    <row r="33" spans="1:11">
      <c r="A33" s="290" t="s">
        <v>524</v>
      </c>
      <c r="B33" s="327">
        <v>189318.93</v>
      </c>
      <c r="C33" s="327">
        <v>185880.15</v>
      </c>
      <c r="D33" s="426" t="s">
        <v>604</v>
      </c>
      <c r="E33" s="327"/>
      <c r="F33" s="327"/>
      <c r="G33" s="327"/>
      <c r="H33" s="327"/>
      <c r="I33" s="327"/>
      <c r="J33" s="327"/>
      <c r="K33" s="327"/>
    </row>
    <row r="34" spans="1:11">
      <c r="A34" s="290" t="s">
        <v>525</v>
      </c>
      <c r="B34" s="327">
        <v>97886.28</v>
      </c>
      <c r="C34" s="327">
        <v>96108.28</v>
      </c>
      <c r="D34" s="327">
        <v>94501.75</v>
      </c>
      <c r="E34" s="327">
        <v>92922.07</v>
      </c>
      <c r="F34" s="327">
        <v>91368.8</v>
      </c>
      <c r="G34" s="327">
        <f t="shared" si="0"/>
        <v>89841.49</v>
      </c>
      <c r="H34" s="327">
        <v>88339.71</v>
      </c>
      <c r="I34" s="327">
        <v>86863.040000000008</v>
      </c>
      <c r="J34" s="327">
        <v>85411.05</v>
      </c>
      <c r="K34" s="327">
        <v>83983.33</v>
      </c>
    </row>
    <row r="35" spans="1:11">
      <c r="A35" s="290" t="s">
        <v>528</v>
      </c>
      <c r="B35" s="327">
        <v>162332.81</v>
      </c>
      <c r="C35" s="327">
        <v>159384.20000000001</v>
      </c>
      <c r="D35" s="327">
        <v>156719.96</v>
      </c>
      <c r="E35" s="327">
        <v>154100.26</v>
      </c>
      <c r="F35" s="327">
        <v>151524.35</v>
      </c>
      <c r="G35" s="327">
        <f t="shared" si="0"/>
        <v>148991.49</v>
      </c>
      <c r="H35" s="327">
        <v>146500.97</v>
      </c>
      <c r="I35" s="327">
        <v>144052.08000000002</v>
      </c>
      <c r="J35" s="327">
        <v>141644.13</v>
      </c>
      <c r="K35" s="327">
        <v>139276.43</v>
      </c>
    </row>
    <row r="36" spans="1:11">
      <c r="A36" s="290" t="s">
        <v>531</v>
      </c>
      <c r="B36" s="327">
        <v>45843.519999999997</v>
      </c>
      <c r="C36" s="327">
        <v>45010.82</v>
      </c>
      <c r="D36" s="327">
        <v>44258.43</v>
      </c>
      <c r="E36" s="327">
        <v>43518.61</v>
      </c>
      <c r="F36" s="327">
        <v>42791.16</v>
      </c>
      <c r="G36" s="327">
        <f t="shared" si="0"/>
        <v>42075.87</v>
      </c>
      <c r="H36" s="327">
        <v>41372.54</v>
      </c>
      <c r="I36" s="327">
        <v>40680.959999999999</v>
      </c>
      <c r="J36" s="327">
        <v>40000.94</v>
      </c>
      <c r="K36" s="327">
        <v>39332.29</v>
      </c>
    </row>
    <row r="37" spans="1:11">
      <c r="A37" s="290" t="s">
        <v>534</v>
      </c>
      <c r="B37" s="327">
        <v>125276.55</v>
      </c>
      <c r="C37" s="327">
        <v>123001.03</v>
      </c>
      <c r="D37" s="327">
        <v>120944.97</v>
      </c>
      <c r="E37" s="327">
        <v>118923.27</v>
      </c>
      <c r="F37" s="327">
        <v>116935.37</v>
      </c>
      <c r="G37" s="327">
        <f t="shared" si="0"/>
        <v>114980.7</v>
      </c>
      <c r="H37" s="327">
        <v>113058.7</v>
      </c>
      <c r="I37" s="327">
        <v>111168.83</v>
      </c>
      <c r="J37" s="327">
        <v>109310.55</v>
      </c>
      <c r="K37" s="327">
        <v>107483.33</v>
      </c>
    </row>
    <row r="38" spans="1:11">
      <c r="A38" s="290" t="s">
        <v>535</v>
      </c>
      <c r="B38" s="327">
        <v>226539.01</v>
      </c>
      <c r="C38" s="327">
        <v>222424.16</v>
      </c>
      <c r="D38" s="327">
        <v>218706.16</v>
      </c>
      <c r="E38" s="327">
        <v>215050.3</v>
      </c>
      <c r="F38" s="327">
        <v>211455.56</v>
      </c>
      <c r="G38" s="327">
        <f t="shared" si="0"/>
        <v>207920.9</v>
      </c>
      <c r="H38" s="327">
        <v>204445.33</v>
      </c>
      <c r="I38" s="327">
        <v>201027.86000000002</v>
      </c>
      <c r="J38" s="327">
        <v>197667.51</v>
      </c>
      <c r="K38" s="327">
        <v>194363.33</v>
      </c>
    </row>
    <row r="39" spans="1:11">
      <c r="A39" s="290" t="s">
        <v>543</v>
      </c>
      <c r="B39" s="327">
        <v>213795.72</v>
      </c>
      <c r="C39" s="327">
        <v>209912.34</v>
      </c>
      <c r="D39" s="327">
        <v>206403.48</v>
      </c>
      <c r="E39" s="327">
        <v>202953.27</v>
      </c>
      <c r="F39" s="327">
        <v>199560.74</v>
      </c>
      <c r="G39" s="327">
        <f t="shared" si="0"/>
        <v>196224.92</v>
      </c>
      <c r="H39" s="327">
        <v>192944.86</v>
      </c>
      <c r="I39" s="327">
        <v>189719.63</v>
      </c>
      <c r="J39" s="327">
        <v>186548.31</v>
      </c>
      <c r="K39" s="327">
        <v>183430</v>
      </c>
    </row>
    <row r="40" spans="1:11">
      <c r="A40" s="290" t="s">
        <v>546</v>
      </c>
      <c r="B40" s="327">
        <v>393362.78</v>
      </c>
      <c r="C40" s="327">
        <v>386217.75</v>
      </c>
      <c r="D40" s="327">
        <v>379761.8</v>
      </c>
      <c r="E40" s="327">
        <v>373413.77</v>
      </c>
      <c r="F40" s="327">
        <v>367171.85</v>
      </c>
      <c r="G40" s="327">
        <v>361034.27</v>
      </c>
      <c r="H40" s="426" t="s">
        <v>605</v>
      </c>
      <c r="I40" s="327"/>
      <c r="J40" s="327"/>
      <c r="K40" s="327"/>
    </row>
    <row r="41" spans="1:11">
      <c r="A41" s="290" t="s">
        <v>549</v>
      </c>
      <c r="B41" s="327">
        <v>130451.57</v>
      </c>
      <c r="C41" s="327">
        <v>128082.05</v>
      </c>
      <c r="D41" s="327">
        <v>125941.05</v>
      </c>
      <c r="E41" s="327">
        <v>123835.84</v>
      </c>
      <c r="F41" s="327">
        <v>121765.82</v>
      </c>
      <c r="G41" s="327">
        <f t="shared" si="0"/>
        <v>119730.4</v>
      </c>
      <c r="H41" s="327">
        <v>117729.01</v>
      </c>
      <c r="I41" s="327">
        <v>115761.06999999999</v>
      </c>
      <c r="J41" s="327">
        <v>113826.03</v>
      </c>
      <c r="K41" s="327">
        <v>111923.33</v>
      </c>
    </row>
    <row r="42" spans="1:11">
      <c r="A42" s="290" t="s">
        <v>550</v>
      </c>
      <c r="B42" s="327">
        <v>589309.71</v>
      </c>
      <c r="C42" s="327">
        <v>578605.51</v>
      </c>
      <c r="D42" s="327">
        <v>568933.64</v>
      </c>
      <c r="E42" s="327">
        <v>559423.43999999994</v>
      </c>
      <c r="F42" s="327"/>
      <c r="G42" s="327"/>
      <c r="H42" s="327"/>
      <c r="I42" s="327"/>
      <c r="J42" s="327"/>
      <c r="K42" s="327"/>
    </row>
    <row r="43" spans="1:11">
      <c r="A43" s="290" t="s">
        <v>552</v>
      </c>
      <c r="B43" s="327">
        <v>136706.66</v>
      </c>
      <c r="C43" s="327">
        <v>134223.51999999999</v>
      </c>
      <c r="D43" s="327">
        <v>131979.85999999999</v>
      </c>
      <c r="E43" s="327">
        <v>129773.71</v>
      </c>
      <c r="F43" s="327">
        <v>9368.44</v>
      </c>
      <c r="G43" s="327">
        <f t="shared" si="0"/>
        <v>9211.84</v>
      </c>
      <c r="H43" s="327">
        <v>9057.86</v>
      </c>
      <c r="I43" s="327">
        <v>8906.4499999999989</v>
      </c>
      <c r="J43" s="327">
        <v>8757.57</v>
      </c>
      <c r="K43" s="327">
        <v>8611.18</v>
      </c>
    </row>
    <row r="44" spans="1:11">
      <c r="A44" s="290" t="s">
        <v>556</v>
      </c>
      <c r="B44" s="327">
        <v>15066.86</v>
      </c>
      <c r="C44" s="327">
        <v>14793.19</v>
      </c>
      <c r="D44" s="327">
        <v>14545.91</v>
      </c>
      <c r="E44" s="327">
        <v>14302.76</v>
      </c>
      <c r="F44" s="327">
        <v>14063.68</v>
      </c>
      <c r="G44" s="327">
        <f t="shared" si="0"/>
        <v>13828.59</v>
      </c>
      <c r="H44" s="327">
        <v>13597.43</v>
      </c>
      <c r="I44" s="327">
        <v>13370.14</v>
      </c>
      <c r="J44" s="327">
        <v>13146.65</v>
      </c>
      <c r="K44" s="327">
        <v>12926.89</v>
      </c>
    </row>
    <row r="45" spans="1:11">
      <c r="A45" s="290" t="s">
        <v>562</v>
      </c>
      <c r="B45" s="327">
        <v>108632.5</v>
      </c>
      <c r="C45" s="327">
        <v>106659.3</v>
      </c>
      <c r="D45" s="327">
        <v>104876.4</v>
      </c>
      <c r="E45" s="327">
        <v>103123.3</v>
      </c>
      <c r="F45" s="327">
        <v>101399.51</v>
      </c>
      <c r="G45" s="327">
        <f t="shared" si="0"/>
        <v>99704.53</v>
      </c>
      <c r="H45" s="327">
        <v>98037.89</v>
      </c>
      <c r="I45" s="327">
        <v>96399.11</v>
      </c>
      <c r="J45" s="327">
        <v>94787.72</v>
      </c>
      <c r="K45" s="327">
        <v>93203.26</v>
      </c>
    </row>
    <row r="46" spans="1:11">
      <c r="A46" s="290" t="s">
        <v>567</v>
      </c>
      <c r="B46" s="327">
        <v>70235.69</v>
      </c>
      <c r="C46" s="327">
        <v>68959.929999999993</v>
      </c>
      <c r="D46" s="327">
        <v>67807.210000000006</v>
      </c>
      <c r="E46" s="327">
        <v>66673.759999999995</v>
      </c>
      <c r="F46" s="327">
        <v>65559.25</v>
      </c>
      <c r="G46" s="327">
        <f t="shared" si="0"/>
        <v>64463.37</v>
      </c>
      <c r="H46" s="327">
        <v>63385.81</v>
      </c>
      <c r="I46" s="327">
        <v>62326.259999999995</v>
      </c>
      <c r="J46" s="327">
        <v>61284.42</v>
      </c>
      <c r="K46" s="327">
        <v>60260</v>
      </c>
    </row>
    <row r="47" spans="1:11">
      <c r="A47" s="290" t="s">
        <v>570</v>
      </c>
      <c r="B47" s="327">
        <v>96141.84</v>
      </c>
      <c r="C47" s="327">
        <v>94395.520000000004</v>
      </c>
      <c r="D47" s="327">
        <v>92817.62</v>
      </c>
      <c r="E47" s="327">
        <v>91266.1</v>
      </c>
      <c r="F47" s="327">
        <v>89740.51</v>
      </c>
      <c r="G47" s="327">
        <f t="shared" si="0"/>
        <v>88240.42</v>
      </c>
      <c r="H47" s="327">
        <v>86765.41</v>
      </c>
      <c r="I47" s="327">
        <v>85315.05</v>
      </c>
      <c r="J47" s="327">
        <v>83888.94</v>
      </c>
      <c r="K47" s="327">
        <v>82486.67</v>
      </c>
    </row>
    <row r="48" spans="1:11">
      <c r="A48" s="290" t="s">
        <v>585</v>
      </c>
      <c r="B48" s="327">
        <v>84319.34</v>
      </c>
      <c r="C48" s="327">
        <v>82787.77</v>
      </c>
      <c r="D48" s="327">
        <v>81403.899999999994</v>
      </c>
      <c r="E48" s="327">
        <v>80043.17</v>
      </c>
      <c r="F48" s="327">
        <v>78705.179999999993</v>
      </c>
      <c r="G48" s="327">
        <f t="shared" si="0"/>
        <v>77389.56</v>
      </c>
      <c r="H48" s="327">
        <v>76095.929999999993</v>
      </c>
      <c r="I48" s="327">
        <v>74823.92</v>
      </c>
      <c r="J48" s="327">
        <v>73573.179999999993</v>
      </c>
      <c r="K48" s="327">
        <v>72343.34</v>
      </c>
    </row>
    <row r="49" spans="1:11">
      <c r="A49" s="290" t="s">
        <v>586</v>
      </c>
      <c r="B49" s="327">
        <v>85762.74</v>
      </c>
      <c r="C49" s="327">
        <v>84204.95</v>
      </c>
      <c r="D49" s="327">
        <v>82797.39</v>
      </c>
      <c r="E49" s="327">
        <v>81413.36</v>
      </c>
      <c r="F49" s="327">
        <v>80052.47</v>
      </c>
      <c r="G49" s="327">
        <f t="shared" si="0"/>
        <v>78714.33</v>
      </c>
      <c r="H49" s="327">
        <v>77398.55</v>
      </c>
      <c r="I49" s="327">
        <v>76104.76999999999</v>
      </c>
      <c r="J49" s="327">
        <v>74832.62</v>
      </c>
      <c r="K49" s="327">
        <v>73581.73</v>
      </c>
    </row>
    <row r="50" spans="1:11">
      <c r="A50" s="290" t="s">
        <v>593</v>
      </c>
      <c r="B50" s="327">
        <v>72729.3</v>
      </c>
      <c r="C50" s="327">
        <v>71408.25</v>
      </c>
      <c r="D50" s="327">
        <v>70214.600000000006</v>
      </c>
      <c r="E50" s="327">
        <v>69040.899999999994</v>
      </c>
      <c r="F50" s="327">
        <v>67886.820000000007</v>
      </c>
      <c r="G50" s="327">
        <f t="shared" si="0"/>
        <v>66752.039999999994</v>
      </c>
      <c r="H50" s="327">
        <v>65636.22</v>
      </c>
      <c r="I50" s="327">
        <v>64539.06</v>
      </c>
      <c r="J50" s="327">
        <v>63460.24</v>
      </c>
      <c r="K50" s="327">
        <v>62399.45</v>
      </c>
    </row>
    <row r="51" spans="1:11">
      <c r="A51" s="290" t="s">
        <v>596</v>
      </c>
      <c r="B51" s="327">
        <v>454183.7</v>
      </c>
      <c r="C51" s="327">
        <v>445933.92</v>
      </c>
      <c r="D51" s="327">
        <v>438479.76</v>
      </c>
      <c r="E51" s="327">
        <v>431150.21</v>
      </c>
      <c r="F51" s="327">
        <v>423943.18</v>
      </c>
      <c r="G51" s="327">
        <f t="shared" si="0"/>
        <v>416856.62</v>
      </c>
      <c r="H51" s="327">
        <v>409888.52</v>
      </c>
      <c r="I51" s="327">
        <v>403036.89</v>
      </c>
      <c r="J51" s="427" t="s">
        <v>606</v>
      </c>
      <c r="K51" s="427" t="s">
        <v>606</v>
      </c>
    </row>
    <row r="52" spans="1:11">
      <c r="A52" s="290" t="s">
        <v>599</v>
      </c>
      <c r="B52" s="327">
        <v>149508.20000000001</v>
      </c>
      <c r="C52" s="327">
        <v>146792.54</v>
      </c>
      <c r="D52" s="327">
        <v>144338.78</v>
      </c>
      <c r="E52" s="327">
        <v>141926.04</v>
      </c>
      <c r="F52" s="327">
        <v>139553.63</v>
      </c>
      <c r="G52" s="327">
        <f t="shared" si="0"/>
        <v>137220.88</v>
      </c>
      <c r="H52" s="327">
        <v>134927.12</v>
      </c>
      <c r="I52" s="327">
        <v>132671.69999999998</v>
      </c>
      <c r="J52" s="327">
        <v>130453.98</v>
      </c>
      <c r="K52" s="327">
        <v>128273.33</v>
      </c>
    </row>
    <row r="53" spans="1:11">
      <c r="B53" s="23"/>
    </row>
  </sheetData>
  <phoneticPr fontId="17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58146-9651-43EB-BA4E-0085A14F93F3}">
  <dimension ref="A1:N10"/>
  <sheetViews>
    <sheetView zoomScale="120" zoomScaleNormal="120" workbookViewId="0">
      <pane xSplit="1" ySplit="4" topLeftCell="B5" activePane="bottomRight" state="frozen"/>
      <selection pane="bottomRight" activeCell="B10" sqref="B10"/>
      <selection pane="bottomLeft" activeCell="A5" sqref="A5"/>
      <selection pane="topRight" activeCell="B1" sqref="B1"/>
    </sheetView>
  </sheetViews>
  <sheetFormatPr defaultRowHeight="14.45"/>
  <cols>
    <col min="1" max="1" width="33.140625" customWidth="1"/>
    <col min="2" max="2" width="13.5703125" customWidth="1"/>
    <col min="3" max="4" width="21.28515625" bestFit="1" customWidth="1"/>
    <col min="5" max="5" width="22.28515625" bestFit="1" customWidth="1"/>
    <col min="6" max="6" width="20.85546875" bestFit="1" customWidth="1"/>
    <col min="7" max="7" width="19.85546875" customWidth="1"/>
    <col min="8" max="8" width="18.85546875" bestFit="1" customWidth="1"/>
    <col min="9" max="9" width="19.85546875" bestFit="1" customWidth="1"/>
    <col min="10" max="12" width="19.28515625" bestFit="1" customWidth="1"/>
  </cols>
  <sheetData>
    <row r="1" spans="1:14" ht="23.45">
      <c r="A1" s="34" t="s">
        <v>607</v>
      </c>
      <c r="B1" s="34"/>
      <c r="C1" s="34"/>
      <c r="D1" s="34"/>
      <c r="E1" s="34"/>
      <c r="F1" s="34"/>
      <c r="G1" s="34"/>
      <c r="H1" s="34"/>
      <c r="I1" s="34"/>
      <c r="J1" s="34"/>
      <c r="K1" s="40"/>
    </row>
    <row r="3" spans="1:14" ht="15.6">
      <c r="A3" s="204"/>
      <c r="B3" s="204"/>
      <c r="C3" s="204"/>
      <c r="D3" s="204"/>
      <c r="E3" s="204"/>
      <c r="F3" s="204"/>
      <c r="G3" s="204"/>
      <c r="H3" s="204"/>
      <c r="I3" s="204"/>
      <c r="J3" s="204"/>
      <c r="K3" s="204"/>
    </row>
    <row r="4" spans="1:14">
      <c r="A4" s="82"/>
      <c r="B4" s="405">
        <v>45717</v>
      </c>
      <c r="C4" s="405" t="s">
        <v>608</v>
      </c>
      <c r="D4" s="405" t="s">
        <v>186</v>
      </c>
      <c r="E4" s="405" t="s">
        <v>609</v>
      </c>
      <c r="F4" s="372" t="s">
        <v>188</v>
      </c>
      <c r="G4" s="82" t="s">
        <v>189</v>
      </c>
      <c r="H4" s="82" t="s">
        <v>190</v>
      </c>
      <c r="I4" s="82" t="s">
        <v>191</v>
      </c>
      <c r="J4" s="82" t="s">
        <v>305</v>
      </c>
      <c r="K4" s="82" t="s">
        <v>610</v>
      </c>
      <c r="L4" s="82" t="s">
        <v>306</v>
      </c>
      <c r="M4" s="372" t="s">
        <v>60</v>
      </c>
      <c r="N4" s="400"/>
    </row>
    <row r="5" spans="1:14">
      <c r="A5" s="290" t="s">
        <v>607</v>
      </c>
      <c r="B5" s="451">
        <v>86.46</v>
      </c>
      <c r="C5" s="9">
        <v>84.89</v>
      </c>
      <c r="D5" s="199">
        <v>83.47</v>
      </c>
      <c r="E5" s="199">
        <v>82.07</v>
      </c>
      <c r="F5" s="352">
        <v>80.7</v>
      </c>
      <c r="G5" s="199">
        <f>ROUND(((H5*1.02*0.85)+(H5*0.15)),2)</f>
        <v>79.349999999999994</v>
      </c>
      <c r="H5" s="199">
        <v>78.02</v>
      </c>
      <c r="I5" s="352">
        <v>76.72</v>
      </c>
      <c r="J5" s="327">
        <v>75.44</v>
      </c>
      <c r="K5" s="290">
        <v>74.180000000000007</v>
      </c>
      <c r="L5" s="246">
        <v>72.94</v>
      </c>
      <c r="M5" s="290">
        <v>71.72</v>
      </c>
      <c r="N5" s="290" t="s">
        <v>611</v>
      </c>
    </row>
    <row r="9" spans="1:14">
      <c r="A9" s="429" t="s">
        <v>612</v>
      </c>
      <c r="B9" s="405">
        <v>45717</v>
      </c>
      <c r="C9" s="405" t="s">
        <v>608</v>
      </c>
      <c r="D9" s="405" t="s">
        <v>186</v>
      </c>
      <c r="E9" s="428" t="s">
        <v>609</v>
      </c>
      <c r="F9" s="139" t="s">
        <v>613</v>
      </c>
      <c r="G9" s="139" t="s">
        <v>189</v>
      </c>
      <c r="H9" s="139" t="s">
        <v>190</v>
      </c>
      <c r="I9" s="139" t="s">
        <v>191</v>
      </c>
      <c r="J9" s="139" t="s">
        <v>305</v>
      </c>
      <c r="K9" s="353" t="s">
        <v>614</v>
      </c>
    </row>
    <row r="10" spans="1:14">
      <c r="A10" s="31" t="s">
        <v>615</v>
      </c>
      <c r="B10" s="22">
        <v>77.39</v>
      </c>
      <c r="C10" s="22">
        <v>75.87</v>
      </c>
      <c r="D10" s="11">
        <v>74.38</v>
      </c>
      <c r="E10" s="22">
        <v>72.92</v>
      </c>
      <c r="F10" s="22">
        <v>71.489999999999995</v>
      </c>
      <c r="G10" s="22">
        <v>70.09</v>
      </c>
      <c r="H10" s="22">
        <v>68.72</v>
      </c>
      <c r="I10" s="22">
        <v>67.37</v>
      </c>
      <c r="J10" s="22">
        <v>66.05</v>
      </c>
      <c r="K10" s="31">
        <v>64.75</v>
      </c>
    </row>
  </sheetData>
  <phoneticPr fontId="17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9"/>
  <sheetViews>
    <sheetView zoomScale="120" zoomScaleNormal="120" workbookViewId="0">
      <selection activeCell="H14" sqref="H14"/>
    </sheetView>
  </sheetViews>
  <sheetFormatPr defaultRowHeight="14.45"/>
  <cols>
    <col min="1" max="1" width="66.28515625" customWidth="1"/>
    <col min="2" max="2" width="9" bestFit="1" customWidth="1"/>
    <col min="3" max="3" width="20" bestFit="1" customWidth="1"/>
    <col min="4" max="4" width="11.7109375" customWidth="1"/>
    <col min="5" max="5" width="20" bestFit="1" customWidth="1"/>
    <col min="6" max="6" width="10.42578125" customWidth="1"/>
    <col min="7" max="7" width="20" bestFit="1" customWidth="1"/>
    <col min="8" max="8" width="9.5703125" customWidth="1"/>
    <col min="9" max="9" width="20" bestFit="1" customWidth="1"/>
    <col min="10" max="10" width="9.42578125" customWidth="1"/>
    <col min="11" max="11" width="20" bestFit="1" customWidth="1"/>
    <col min="12" max="12" width="9.7109375" style="12" customWidth="1"/>
    <col min="13" max="13" width="20" bestFit="1" customWidth="1"/>
    <col min="14" max="14" width="9.85546875" customWidth="1"/>
    <col min="15" max="15" width="20" bestFit="1" customWidth="1"/>
  </cols>
  <sheetData>
    <row r="1" spans="1:15" s="1" customFormat="1" ht="25.9" customHeight="1">
      <c r="A1" s="4" t="s">
        <v>616</v>
      </c>
      <c r="B1" s="4"/>
      <c r="C1" s="4"/>
      <c r="D1" s="4"/>
      <c r="E1" s="4"/>
      <c r="F1" s="4"/>
      <c r="G1" s="4"/>
      <c r="H1" s="4"/>
      <c r="I1" s="4"/>
      <c r="J1" s="4"/>
      <c r="K1" s="4"/>
      <c r="L1" s="14"/>
    </row>
    <row r="2" spans="1:15" ht="19.149999999999999" customHeight="1">
      <c r="A2" s="17"/>
      <c r="B2" s="17"/>
      <c r="C2" s="17"/>
      <c r="D2" s="17"/>
      <c r="E2" s="17"/>
      <c r="F2" s="17"/>
      <c r="G2" s="17"/>
      <c r="H2" s="17"/>
      <c r="I2" s="17"/>
      <c r="J2" s="13"/>
      <c r="L2" s="18"/>
    </row>
    <row r="3" spans="1:15">
      <c r="A3" s="13" t="s">
        <v>617</v>
      </c>
      <c r="B3" s="13"/>
      <c r="C3" s="13"/>
      <c r="D3" s="13"/>
      <c r="E3" s="13"/>
      <c r="F3" s="13"/>
      <c r="G3" s="13"/>
      <c r="H3" s="13"/>
      <c r="I3" s="13"/>
      <c r="J3" s="13"/>
    </row>
    <row r="4" spans="1:15" s="129" customFormat="1" ht="13.15" customHeight="1">
      <c r="A4" s="139"/>
      <c r="B4" s="139"/>
      <c r="C4" s="128"/>
      <c r="D4" s="139" t="s">
        <v>618</v>
      </c>
      <c r="E4" s="128"/>
      <c r="F4" s="125" t="s">
        <v>619</v>
      </c>
      <c r="G4" s="138"/>
      <c r="H4" s="125" t="s">
        <v>19</v>
      </c>
      <c r="I4" s="138"/>
      <c r="J4" s="125" t="s">
        <v>20</v>
      </c>
      <c r="K4" s="138"/>
      <c r="L4" s="144" t="s">
        <v>62</v>
      </c>
      <c r="M4" s="128"/>
      <c r="N4" s="144" t="s">
        <v>620</v>
      </c>
      <c r="O4" s="128"/>
    </row>
    <row r="5" spans="1:15" ht="13.15" customHeight="1">
      <c r="A5" s="7" t="s">
        <v>621</v>
      </c>
      <c r="B5" s="7"/>
      <c r="C5" s="6"/>
      <c r="D5" s="9" t="s">
        <v>622</v>
      </c>
      <c r="E5" s="113"/>
      <c r="F5" s="28">
        <v>12513.8</v>
      </c>
      <c r="G5" s="8" t="s">
        <v>623</v>
      </c>
      <c r="H5" s="28">
        <v>12268.43</v>
      </c>
      <c r="I5" s="8" t="s">
        <v>623</v>
      </c>
      <c r="J5" s="28">
        <v>12027.87</v>
      </c>
      <c r="K5" s="8" t="s">
        <v>623</v>
      </c>
      <c r="L5" s="25">
        <v>11792.03</v>
      </c>
      <c r="M5" s="8" t="s">
        <v>623</v>
      </c>
      <c r="N5" s="25">
        <v>11901.7</v>
      </c>
      <c r="O5" s="8" t="s">
        <v>623</v>
      </c>
    </row>
    <row r="6" spans="1:15" ht="13.15" customHeight="1">
      <c r="A6" s="7" t="s">
        <v>624</v>
      </c>
      <c r="B6" s="7"/>
      <c r="C6" s="8"/>
      <c r="D6" s="9" t="s">
        <v>622</v>
      </c>
      <c r="E6" s="113"/>
      <c r="F6" s="28">
        <v>7036.43</v>
      </c>
      <c r="G6" s="8" t="s">
        <v>625</v>
      </c>
      <c r="H6" s="28">
        <v>6898.46</v>
      </c>
      <c r="I6" s="8" t="s">
        <v>625</v>
      </c>
      <c r="J6" s="28">
        <v>6763.2</v>
      </c>
      <c r="K6" s="8" t="s">
        <v>625</v>
      </c>
      <c r="L6" s="25">
        <v>6630.59</v>
      </c>
      <c r="M6" s="8" t="s">
        <v>625</v>
      </c>
      <c r="N6" s="25">
        <v>6692.25</v>
      </c>
      <c r="O6" s="8" t="s">
        <v>625</v>
      </c>
    </row>
    <row r="7" spans="1:15" ht="13.15" customHeight="1">
      <c r="A7" s="7" t="s">
        <v>626</v>
      </c>
      <c r="B7" s="7"/>
      <c r="C7" s="8"/>
      <c r="D7" s="9" t="s">
        <v>622</v>
      </c>
      <c r="E7" s="113"/>
      <c r="F7" s="28">
        <v>1445.67</v>
      </c>
      <c r="G7" s="8" t="s">
        <v>625</v>
      </c>
      <c r="H7" s="28">
        <v>1445.67</v>
      </c>
      <c r="I7" s="8" t="s">
        <v>625</v>
      </c>
      <c r="J7" s="28">
        <v>1445.67</v>
      </c>
      <c r="K7" s="8" t="s">
        <v>625</v>
      </c>
      <c r="L7" s="25">
        <v>1445.67</v>
      </c>
      <c r="M7" s="8" t="s">
        <v>625</v>
      </c>
      <c r="N7" s="25">
        <v>1459.11</v>
      </c>
      <c r="O7" s="8" t="s">
        <v>625</v>
      </c>
    </row>
    <row r="8" spans="1:15" ht="13.15" customHeight="1">
      <c r="A8" s="9" t="s">
        <v>627</v>
      </c>
      <c r="B8" s="9"/>
      <c r="C8" s="113"/>
      <c r="D8" s="9" t="s">
        <v>622</v>
      </c>
      <c r="E8" s="113"/>
      <c r="F8" s="29">
        <v>1249.1099999999999</v>
      </c>
      <c r="G8" s="10" t="s">
        <v>628</v>
      </c>
      <c r="H8" s="29">
        <v>1228.23</v>
      </c>
      <c r="I8" s="10" t="s">
        <v>628</v>
      </c>
      <c r="J8" s="29">
        <v>1207.7</v>
      </c>
      <c r="K8" s="10" t="s">
        <v>628</v>
      </c>
      <c r="L8" s="26">
        <v>1187.51</v>
      </c>
      <c r="M8" s="10" t="s">
        <v>628</v>
      </c>
      <c r="N8" s="26">
        <v>1198.55</v>
      </c>
      <c r="O8" s="10" t="s">
        <v>628</v>
      </c>
    </row>
    <row r="9" spans="1:15" ht="13.15" customHeight="1">
      <c r="N9" s="12"/>
    </row>
    <row r="10" spans="1:15" ht="13.15" customHeight="1">
      <c r="A10" s="13" t="s">
        <v>629</v>
      </c>
      <c r="B10" s="13"/>
      <c r="D10" s="13"/>
      <c r="F10" s="13"/>
      <c r="H10" s="13"/>
      <c r="J10" s="13"/>
      <c r="N10" s="12"/>
    </row>
    <row r="11" spans="1:15" s="129" customFormat="1" ht="13.15" customHeight="1">
      <c r="A11" s="139"/>
      <c r="B11" s="139" t="s">
        <v>630</v>
      </c>
      <c r="C11" s="138"/>
      <c r="D11" s="139" t="s">
        <v>306</v>
      </c>
      <c r="E11" s="138"/>
      <c r="F11" s="125" t="s">
        <v>195</v>
      </c>
      <c r="G11" s="138"/>
      <c r="H11" s="125" t="s">
        <v>19</v>
      </c>
      <c r="I11" s="138"/>
      <c r="J11" s="125" t="s">
        <v>20</v>
      </c>
      <c r="K11" s="138"/>
      <c r="L11" s="144" t="s">
        <v>631</v>
      </c>
      <c r="M11" s="128"/>
      <c r="N11" s="144" t="s">
        <v>632</v>
      </c>
      <c r="O11" s="128"/>
    </row>
    <row r="12" spans="1:15" ht="13.15" customHeight="1">
      <c r="A12" s="7" t="s">
        <v>621</v>
      </c>
      <c r="B12" s="9" t="s">
        <v>622</v>
      </c>
      <c r="C12" s="113"/>
      <c r="D12" s="9" t="s">
        <v>622</v>
      </c>
      <c r="E12" s="113"/>
      <c r="F12" s="28">
        <v>12513.8</v>
      </c>
      <c r="G12" s="6" t="s">
        <v>623</v>
      </c>
      <c r="H12" s="28">
        <v>12268.43</v>
      </c>
      <c r="I12" s="6" t="s">
        <v>623</v>
      </c>
      <c r="J12" s="114">
        <v>12027.87</v>
      </c>
      <c r="K12" s="6" t="s">
        <v>623</v>
      </c>
      <c r="L12" s="12">
        <v>11792.03</v>
      </c>
      <c r="M12" t="s">
        <v>623</v>
      </c>
      <c r="N12" s="115">
        <v>11901.7</v>
      </c>
      <c r="O12" s="6" t="s">
        <v>623</v>
      </c>
    </row>
    <row r="13" spans="1:15" ht="13.15" customHeight="1">
      <c r="A13" s="7" t="s">
        <v>624</v>
      </c>
      <c r="B13" s="28">
        <f t="shared" ref="B13" si="0">ROUND((D13*1.02),2)</f>
        <v>7320.7</v>
      </c>
      <c r="C13" s="8" t="s">
        <v>625</v>
      </c>
      <c r="D13" s="243">
        <v>7177.16</v>
      </c>
      <c r="E13" s="8" t="s">
        <v>625</v>
      </c>
      <c r="F13" s="28">
        <v>7036.43</v>
      </c>
      <c r="G13" s="8" t="s">
        <v>625</v>
      </c>
      <c r="H13" s="28">
        <v>6898.46</v>
      </c>
      <c r="I13" s="8" t="s">
        <v>625</v>
      </c>
      <c r="J13" s="28">
        <v>6763.2</v>
      </c>
      <c r="K13" s="8" t="s">
        <v>625</v>
      </c>
      <c r="L13" s="12">
        <v>6630.59</v>
      </c>
      <c r="M13" t="s">
        <v>625</v>
      </c>
      <c r="N13" s="25">
        <v>6692.25</v>
      </c>
      <c r="O13" s="8" t="s">
        <v>625</v>
      </c>
    </row>
    <row r="14" spans="1:15" ht="13.15" customHeight="1">
      <c r="A14" s="7" t="s">
        <v>626</v>
      </c>
      <c r="B14" s="28">
        <v>1445.67</v>
      </c>
      <c r="C14" s="8" t="s">
        <v>625</v>
      </c>
      <c r="D14" s="243">
        <v>1445.67</v>
      </c>
      <c r="E14" s="8" t="s">
        <v>625</v>
      </c>
      <c r="F14" s="28">
        <v>1445.67</v>
      </c>
      <c r="G14" s="8" t="s">
        <v>625</v>
      </c>
      <c r="H14" s="28">
        <v>1445.67</v>
      </c>
      <c r="I14" s="8" t="s">
        <v>625</v>
      </c>
      <c r="J14" s="28">
        <v>1445.67</v>
      </c>
      <c r="K14" s="8" t="s">
        <v>625</v>
      </c>
      <c r="L14" s="12">
        <v>1445.67</v>
      </c>
      <c r="M14" t="s">
        <v>625</v>
      </c>
      <c r="N14" s="25">
        <v>1459.11</v>
      </c>
      <c r="O14" s="8" t="s">
        <v>625</v>
      </c>
    </row>
    <row r="15" spans="1:15" ht="13.15" customHeight="1">
      <c r="A15" s="9" t="s">
        <v>627</v>
      </c>
      <c r="B15" s="29">
        <f>ROUND(((D15*0.85*1.02)+(D15*0.15)),2)</f>
        <v>1291.94</v>
      </c>
      <c r="C15" s="10" t="s">
        <v>628</v>
      </c>
      <c r="D15" s="245">
        <v>1270.3399999999999</v>
      </c>
      <c r="E15" s="10" t="s">
        <v>628</v>
      </c>
      <c r="F15" s="29">
        <v>1249.1099999999999</v>
      </c>
      <c r="G15" s="10" t="s">
        <v>628</v>
      </c>
      <c r="H15" s="29">
        <v>1228.23</v>
      </c>
      <c r="I15" s="10" t="s">
        <v>628</v>
      </c>
      <c r="J15" s="29">
        <v>1207.7</v>
      </c>
      <c r="K15" s="10" t="s">
        <v>628</v>
      </c>
      <c r="L15" s="19">
        <v>1187.51</v>
      </c>
      <c r="M15" s="113" t="s">
        <v>628</v>
      </c>
      <c r="N15" s="26">
        <v>1198.55</v>
      </c>
      <c r="O15" s="10" t="s">
        <v>628</v>
      </c>
    </row>
    <row r="17" spans="1:15" ht="13.15" customHeight="1">
      <c r="A17" s="13" t="s">
        <v>633</v>
      </c>
      <c r="B17" s="13"/>
      <c r="C17" s="13"/>
      <c r="D17" s="13"/>
      <c r="E17" s="13"/>
      <c r="F17" s="13"/>
      <c r="H17" s="13"/>
      <c r="J17" s="13"/>
      <c r="N17" s="12"/>
    </row>
    <row r="18" spans="1:15" s="129" customFormat="1" ht="13.15" customHeight="1">
      <c r="A18" s="139"/>
      <c r="B18" s="82"/>
      <c r="C18" s="126"/>
      <c r="D18" s="82" t="s">
        <v>618</v>
      </c>
      <c r="E18" s="126"/>
      <c r="F18" s="125" t="s">
        <v>619</v>
      </c>
      <c r="G18" s="138"/>
      <c r="H18" s="125" t="s">
        <v>19</v>
      </c>
      <c r="I18" s="138"/>
      <c r="J18" s="125" t="s">
        <v>20</v>
      </c>
      <c r="K18" s="138"/>
      <c r="L18" s="144" t="s">
        <v>634</v>
      </c>
      <c r="M18" s="145"/>
      <c r="N18" s="144" t="s">
        <v>635</v>
      </c>
      <c r="O18" s="145"/>
    </row>
    <row r="19" spans="1:15" ht="13.15" customHeight="1">
      <c r="A19" s="11" t="s">
        <v>621</v>
      </c>
      <c r="B19" s="9"/>
      <c r="C19" s="113"/>
      <c r="D19" s="9" t="s">
        <v>622</v>
      </c>
      <c r="E19" s="113"/>
      <c r="F19" s="29">
        <v>12513.8</v>
      </c>
      <c r="G19" s="31" t="s">
        <v>623</v>
      </c>
      <c r="H19" s="120">
        <v>12268.43</v>
      </c>
      <c r="I19" s="31" t="s">
        <v>623</v>
      </c>
      <c r="J19" s="120">
        <v>12027.87</v>
      </c>
      <c r="K19" s="31" t="s">
        <v>623</v>
      </c>
      <c r="L19" s="20">
        <v>11792.03</v>
      </c>
      <c r="M19" s="31" t="s">
        <v>623</v>
      </c>
      <c r="N19" s="20">
        <v>11901.7</v>
      </c>
      <c r="O19" s="31" t="s">
        <v>623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6"/>
  <sheetViews>
    <sheetView workbookViewId="0">
      <selection activeCell="C29" sqref="C29"/>
    </sheetView>
  </sheetViews>
  <sheetFormatPr defaultRowHeight="14.45"/>
  <cols>
    <col min="1" max="1" width="43.7109375" customWidth="1"/>
    <col min="2" max="2" width="8.7109375" customWidth="1"/>
    <col min="3" max="3" width="23.7109375" bestFit="1" customWidth="1"/>
    <col min="4" max="4" width="8.7109375" customWidth="1"/>
    <col min="5" max="5" width="26" customWidth="1"/>
    <col min="6" max="6" width="8.7109375" customWidth="1"/>
    <col min="7" max="7" width="26.5703125" customWidth="1"/>
    <col min="8" max="8" width="8.7109375" customWidth="1"/>
    <col min="9" max="9" width="26.42578125" customWidth="1"/>
    <col min="10" max="10" width="9.7109375" customWidth="1"/>
    <col min="11" max="11" width="25" bestFit="1" customWidth="1"/>
    <col min="12" max="12" width="9.7109375" style="12" customWidth="1"/>
    <col min="13" max="13" width="30.42578125" customWidth="1"/>
    <col min="14" max="14" width="12.42578125" style="12" customWidth="1"/>
    <col min="15" max="15" width="25" bestFit="1" customWidth="1"/>
  </cols>
  <sheetData>
    <row r="1" spans="1:15" s="1" customFormat="1" ht="25.9" customHeight="1">
      <c r="A1" s="4" t="s">
        <v>636</v>
      </c>
      <c r="B1" s="4"/>
      <c r="C1" s="4"/>
      <c r="D1" s="4"/>
      <c r="E1" s="4"/>
      <c r="F1" s="4"/>
      <c r="G1" s="4"/>
      <c r="H1" s="4"/>
      <c r="I1" s="4"/>
      <c r="J1" s="4"/>
      <c r="K1" s="4"/>
      <c r="L1" s="14"/>
      <c r="N1" s="14"/>
    </row>
    <row r="2" spans="1:15" ht="13.9" customHeight="1">
      <c r="A2" s="17"/>
      <c r="B2" s="17"/>
      <c r="C2" s="17"/>
      <c r="D2" s="17"/>
      <c r="E2" s="17"/>
      <c r="F2" s="17"/>
      <c r="G2" s="17"/>
      <c r="H2" s="17"/>
      <c r="I2" s="17"/>
      <c r="J2" s="13"/>
      <c r="L2" s="3"/>
      <c r="N2" s="3"/>
    </row>
    <row r="3" spans="1:15" ht="15" thickBot="1">
      <c r="A3" s="83" t="s">
        <v>637</v>
      </c>
      <c r="B3" s="13"/>
      <c r="C3" s="13"/>
      <c r="D3" s="13"/>
      <c r="E3" s="13"/>
      <c r="F3" s="13"/>
      <c r="G3" s="13"/>
      <c r="H3" s="13"/>
      <c r="I3" s="13"/>
      <c r="J3" s="13"/>
      <c r="L3" s="3"/>
      <c r="N3" s="3"/>
    </row>
    <row r="4" spans="1:15" s="129" customFormat="1">
      <c r="A4" s="139"/>
      <c r="B4" s="139" t="s">
        <v>638</v>
      </c>
      <c r="C4" s="128"/>
      <c r="D4" s="139" t="s">
        <v>639</v>
      </c>
      <c r="E4" s="139"/>
      <c r="F4" s="125" t="s">
        <v>195</v>
      </c>
      <c r="G4" s="138"/>
      <c r="H4" s="117" t="s">
        <v>19</v>
      </c>
      <c r="I4" s="138"/>
      <c r="J4" s="125" t="s">
        <v>640</v>
      </c>
      <c r="K4" s="138"/>
      <c r="L4" s="140" t="s">
        <v>641</v>
      </c>
      <c r="M4" s="141"/>
      <c r="N4" s="140" t="s">
        <v>642</v>
      </c>
      <c r="O4" s="141"/>
    </row>
    <row r="5" spans="1:15">
      <c r="A5" s="7" t="s">
        <v>643</v>
      </c>
      <c r="B5" s="114">
        <v>2666.88</v>
      </c>
      <c r="C5" s="8" t="s">
        <v>81</v>
      </c>
      <c r="D5" s="28">
        <v>2622.3</v>
      </c>
      <c r="E5" s="8" t="s">
        <v>81</v>
      </c>
      <c r="F5" s="28">
        <v>2578.4699999999998</v>
      </c>
      <c r="G5" s="8" t="s">
        <v>81</v>
      </c>
      <c r="H5" s="28">
        <v>2535.37</v>
      </c>
      <c r="I5" s="8" t="s">
        <v>81</v>
      </c>
      <c r="J5" s="28">
        <v>2492.9899999999998</v>
      </c>
      <c r="K5" s="8" t="s">
        <v>81</v>
      </c>
      <c r="L5" s="134">
        <v>2451.3200000000002</v>
      </c>
      <c r="M5" s="8" t="s">
        <v>81</v>
      </c>
      <c r="N5" s="134">
        <v>2474.12</v>
      </c>
      <c r="O5" s="8" t="s">
        <v>81</v>
      </c>
    </row>
    <row r="6" spans="1:15">
      <c r="A6" s="7" t="s">
        <v>644</v>
      </c>
      <c r="B6" s="28">
        <v>1775.05</v>
      </c>
      <c r="C6" s="8" t="s">
        <v>81</v>
      </c>
      <c r="D6" s="28">
        <v>1745.38</v>
      </c>
      <c r="E6" s="8" t="s">
        <v>81</v>
      </c>
      <c r="F6" s="28">
        <v>1716.2</v>
      </c>
      <c r="G6" s="8" t="s">
        <v>81</v>
      </c>
      <c r="H6" s="28">
        <v>1687.51</v>
      </c>
      <c r="I6" s="8" t="s">
        <v>81</v>
      </c>
      <c r="J6" s="25">
        <v>1659.3</v>
      </c>
      <c r="K6" s="8" t="s">
        <v>81</v>
      </c>
      <c r="L6" s="25">
        <v>1631.56</v>
      </c>
      <c r="M6" s="8" t="s">
        <v>81</v>
      </c>
      <c r="N6" s="25">
        <v>1646.73</v>
      </c>
      <c r="O6" s="8" t="s">
        <v>81</v>
      </c>
    </row>
    <row r="7" spans="1:15">
      <c r="A7" s="7" t="s">
        <v>645</v>
      </c>
      <c r="B7" s="28">
        <v>1569.24</v>
      </c>
      <c r="C7" s="8" t="s">
        <v>81</v>
      </c>
      <c r="D7" s="28">
        <v>1543.01</v>
      </c>
      <c r="E7" s="8" t="s">
        <v>81</v>
      </c>
      <c r="F7" s="28">
        <v>1517.22</v>
      </c>
      <c r="G7" s="8" t="s">
        <v>81</v>
      </c>
      <c r="H7" s="28">
        <v>1491.86</v>
      </c>
      <c r="I7" s="8" t="s">
        <v>81</v>
      </c>
      <c r="J7" s="25">
        <v>1466.92</v>
      </c>
      <c r="K7" s="8" t="s">
        <v>81</v>
      </c>
      <c r="L7" s="25">
        <v>1442.4</v>
      </c>
      <c r="M7" s="8" t="s">
        <v>81</v>
      </c>
      <c r="N7" s="25">
        <v>1455.81</v>
      </c>
      <c r="O7" s="8" t="s">
        <v>81</v>
      </c>
    </row>
    <row r="8" spans="1:15">
      <c r="A8" s="9" t="s">
        <v>646</v>
      </c>
      <c r="B8" s="28">
        <v>108.08</v>
      </c>
      <c r="C8" s="10" t="s">
        <v>81</v>
      </c>
      <c r="D8" s="29">
        <v>106.27</v>
      </c>
      <c r="E8" s="10" t="s">
        <v>81</v>
      </c>
      <c r="F8" s="29">
        <v>104.49</v>
      </c>
      <c r="G8" s="10" t="s">
        <v>81</v>
      </c>
      <c r="H8" s="29">
        <v>102.74</v>
      </c>
      <c r="I8" s="10" t="s">
        <v>81</v>
      </c>
      <c r="J8" s="26">
        <v>101.02</v>
      </c>
      <c r="K8" s="10" t="s">
        <v>81</v>
      </c>
      <c r="L8" s="26">
        <v>99.33</v>
      </c>
      <c r="M8" s="10" t="s">
        <v>81</v>
      </c>
      <c r="N8" s="26">
        <v>100.25</v>
      </c>
      <c r="O8" s="10" t="s">
        <v>81</v>
      </c>
    </row>
    <row r="9" spans="1:15">
      <c r="A9" s="146"/>
      <c r="B9" s="114"/>
    </row>
    <row r="10" spans="1:15" ht="15" thickBot="1">
      <c r="A10" s="273" t="s">
        <v>647</v>
      </c>
      <c r="B10" s="28"/>
      <c r="C10" s="13"/>
      <c r="D10" s="13"/>
      <c r="E10" s="13"/>
      <c r="F10" s="13"/>
      <c r="G10" s="13"/>
      <c r="H10" s="13"/>
      <c r="I10" s="13"/>
      <c r="J10" s="13"/>
    </row>
    <row r="11" spans="1:15" s="129" customFormat="1">
      <c r="A11" s="139"/>
      <c r="B11" s="295" t="s">
        <v>638</v>
      </c>
      <c r="C11" s="128"/>
      <c r="D11" s="139" t="s">
        <v>639</v>
      </c>
      <c r="E11" s="139"/>
      <c r="F11" s="125" t="s">
        <v>195</v>
      </c>
      <c r="G11" s="138"/>
      <c r="H11" s="117" t="s">
        <v>19</v>
      </c>
      <c r="I11" s="138"/>
      <c r="J11" s="125" t="s">
        <v>640</v>
      </c>
      <c r="K11" s="138"/>
      <c r="L11" s="140" t="s">
        <v>62</v>
      </c>
      <c r="M11" s="141"/>
      <c r="N11" s="140" t="s">
        <v>648</v>
      </c>
      <c r="O11" s="141"/>
    </row>
    <row r="12" spans="1:15">
      <c r="A12" s="7" t="s">
        <v>649</v>
      </c>
      <c r="B12" s="114">
        <v>3145.77</v>
      </c>
      <c r="C12" s="6" t="s">
        <v>81</v>
      </c>
      <c r="D12" s="28">
        <v>3093.19</v>
      </c>
      <c r="E12" s="6" t="s">
        <v>81</v>
      </c>
      <c r="F12" s="28">
        <v>3041.48</v>
      </c>
      <c r="G12" s="6" t="s">
        <v>81</v>
      </c>
      <c r="H12" s="114">
        <v>2990.64</v>
      </c>
      <c r="I12" s="6" t="s">
        <v>81</v>
      </c>
      <c r="J12" s="28">
        <v>2940.65</v>
      </c>
      <c r="K12" s="8" t="s">
        <v>81</v>
      </c>
      <c r="L12" s="116">
        <v>2891.49</v>
      </c>
      <c r="M12" s="6" t="s">
        <v>81</v>
      </c>
      <c r="N12" s="116">
        <v>4188.6099999999997</v>
      </c>
      <c r="O12" s="6" t="s">
        <v>650</v>
      </c>
    </row>
    <row r="13" spans="1:15">
      <c r="A13" s="7" t="s">
        <v>651</v>
      </c>
      <c r="B13" s="28">
        <v>2894.37</v>
      </c>
      <c r="C13" s="8" t="s">
        <v>652</v>
      </c>
      <c r="D13" s="28">
        <v>2845.99</v>
      </c>
      <c r="E13" s="8" t="s">
        <v>652</v>
      </c>
      <c r="F13" s="28">
        <v>2798.42</v>
      </c>
      <c r="G13" s="8" t="s">
        <v>652</v>
      </c>
      <c r="H13" s="25">
        <v>2751.64</v>
      </c>
      <c r="I13" s="8" t="s">
        <v>652</v>
      </c>
      <c r="J13" s="25">
        <v>2705.64</v>
      </c>
      <c r="K13" s="8" t="s">
        <v>652</v>
      </c>
      <c r="L13" s="25">
        <v>2660.41</v>
      </c>
      <c r="M13" s="8" t="s">
        <v>652</v>
      </c>
      <c r="N13" s="25">
        <v>2685.15</v>
      </c>
      <c r="O13" s="8" t="s">
        <v>652</v>
      </c>
    </row>
    <row r="14" spans="1:15">
      <c r="A14" s="9" t="s">
        <v>653</v>
      </c>
      <c r="B14" s="29">
        <v>1775.05</v>
      </c>
      <c r="C14" s="10" t="s">
        <v>654</v>
      </c>
      <c r="D14" s="29">
        <v>1745.38</v>
      </c>
      <c r="E14" s="10" t="s">
        <v>654</v>
      </c>
      <c r="F14" s="29">
        <v>1716.2</v>
      </c>
      <c r="G14" s="10" t="s">
        <v>654</v>
      </c>
      <c r="H14" s="26">
        <v>1687.51</v>
      </c>
      <c r="I14" s="10" t="s">
        <v>654</v>
      </c>
      <c r="J14" s="26">
        <v>1659.3</v>
      </c>
      <c r="K14" s="10" t="s">
        <v>654</v>
      </c>
      <c r="L14" s="26">
        <v>1631.56</v>
      </c>
      <c r="M14" s="10" t="s">
        <v>654</v>
      </c>
      <c r="N14" s="26">
        <v>1646.73</v>
      </c>
      <c r="O14" s="10" t="s">
        <v>654</v>
      </c>
    </row>
    <row r="18" spans="1:15">
      <c r="A18" s="271" t="s">
        <v>655</v>
      </c>
      <c r="B18" s="82"/>
      <c r="C18" s="210"/>
      <c r="D18" s="209">
        <v>2021</v>
      </c>
      <c r="E18" s="210"/>
      <c r="F18" s="209">
        <v>2020</v>
      </c>
      <c r="G18" s="210"/>
      <c r="H18" s="209">
        <v>2019</v>
      </c>
      <c r="I18" s="210"/>
      <c r="J18" s="209">
        <v>2018</v>
      </c>
      <c r="K18" s="210"/>
      <c r="L18" s="382">
        <v>2017</v>
      </c>
      <c r="M18" s="389"/>
      <c r="N18" s="382" t="s">
        <v>656</v>
      </c>
      <c r="O18" s="389"/>
    </row>
    <row r="19" spans="1:15">
      <c r="A19" s="272" t="s">
        <v>657</v>
      </c>
      <c r="B19" s="217"/>
      <c r="C19" s="112"/>
      <c r="D19" s="118" t="s">
        <v>658</v>
      </c>
      <c r="E19" s="112"/>
      <c r="F19" s="118" t="s">
        <v>658</v>
      </c>
      <c r="G19" s="112"/>
      <c r="H19" s="118" t="s">
        <v>659</v>
      </c>
      <c r="I19" s="112"/>
      <c r="J19" s="118" t="s">
        <v>660</v>
      </c>
      <c r="K19" s="112"/>
      <c r="L19" s="119" t="s">
        <v>661</v>
      </c>
      <c r="M19" s="111"/>
      <c r="N19" s="119" t="s">
        <v>662</v>
      </c>
      <c r="O19" s="111"/>
    </row>
    <row r="20" spans="1:15">
      <c r="A20" s="217"/>
      <c r="B20" s="217"/>
      <c r="C20" s="112"/>
      <c r="D20" s="118"/>
      <c r="E20" s="112"/>
      <c r="F20" s="118"/>
      <c r="G20" s="112"/>
      <c r="H20" s="118"/>
      <c r="I20" s="112"/>
      <c r="J20" s="118"/>
      <c r="K20" s="112"/>
      <c r="L20" s="215"/>
      <c r="M20" s="216"/>
      <c r="N20" s="215"/>
      <c r="O20" s="216"/>
    </row>
    <row r="21" spans="1:15">
      <c r="A21" s="84" t="s">
        <v>209</v>
      </c>
      <c r="B21" s="84"/>
      <c r="C21" s="85"/>
      <c r="D21" s="84" t="s">
        <v>663</v>
      </c>
      <c r="E21" s="85" t="s">
        <v>664</v>
      </c>
      <c r="F21" s="84" t="s">
        <v>663</v>
      </c>
      <c r="G21" s="85" t="s">
        <v>664</v>
      </c>
      <c r="H21" s="84" t="s">
        <v>663</v>
      </c>
      <c r="I21" s="85" t="s">
        <v>664</v>
      </c>
      <c r="J21" s="84" t="s">
        <v>663</v>
      </c>
      <c r="K21" s="85" t="s">
        <v>664</v>
      </c>
      <c r="L21" s="84" t="s">
        <v>663</v>
      </c>
      <c r="M21" s="85" t="s">
        <v>664</v>
      </c>
      <c r="N21" s="84" t="s">
        <v>663</v>
      </c>
      <c r="O21" s="85" t="s">
        <v>664</v>
      </c>
    </row>
    <row r="22" spans="1:15">
      <c r="A22" t="s">
        <v>214</v>
      </c>
      <c r="C22" s="3"/>
      <c r="D22" s="3">
        <v>9.06</v>
      </c>
      <c r="E22" s="3">
        <v>14.83</v>
      </c>
      <c r="F22" s="3">
        <v>9.06</v>
      </c>
      <c r="G22" s="3">
        <v>14.83</v>
      </c>
      <c r="H22">
        <v>8.93</v>
      </c>
      <c r="I22">
        <v>14.62</v>
      </c>
      <c r="J22" s="86">
        <v>8.7799999999999994</v>
      </c>
      <c r="K22" s="87">
        <v>14.37</v>
      </c>
      <c r="L22" s="90">
        <v>8.64</v>
      </c>
      <c r="M22" s="87">
        <v>14.14</v>
      </c>
      <c r="N22" s="90">
        <v>8.5500000000000007</v>
      </c>
      <c r="O22" s="87">
        <v>13.99</v>
      </c>
    </row>
    <row r="23" spans="1:15">
      <c r="A23" t="s">
        <v>216</v>
      </c>
      <c r="C23" s="3"/>
      <c r="D23" s="3">
        <v>4.57</v>
      </c>
      <c r="E23" s="3">
        <v>7.44</v>
      </c>
      <c r="F23" s="3">
        <v>4.57</v>
      </c>
      <c r="G23" s="3">
        <v>7.44</v>
      </c>
      <c r="H23">
        <v>4.5</v>
      </c>
      <c r="I23">
        <v>7.33</v>
      </c>
      <c r="J23" s="86">
        <v>4.42</v>
      </c>
      <c r="K23" s="87">
        <v>7.2</v>
      </c>
      <c r="L23" s="90">
        <v>4.3499999999999996</v>
      </c>
      <c r="M23" s="87">
        <v>7.08</v>
      </c>
      <c r="N23" s="90">
        <v>4.3</v>
      </c>
      <c r="O23" s="87">
        <v>7</v>
      </c>
    </row>
    <row r="24" spans="1:15">
      <c r="A24" t="s">
        <v>217</v>
      </c>
      <c r="C24" s="3"/>
      <c r="D24" s="3">
        <v>3.04</v>
      </c>
      <c r="E24" s="3">
        <v>4.93</v>
      </c>
      <c r="F24" s="3">
        <v>3.04</v>
      </c>
      <c r="G24" s="3">
        <v>4.93</v>
      </c>
      <c r="H24">
        <v>3</v>
      </c>
      <c r="I24">
        <v>4.8600000000000003</v>
      </c>
      <c r="J24" s="88">
        <v>2.95</v>
      </c>
      <c r="K24" s="89">
        <v>4.78</v>
      </c>
      <c r="L24" s="91">
        <v>2.9</v>
      </c>
      <c r="M24" s="89">
        <v>4.7</v>
      </c>
      <c r="N24" s="91">
        <v>2.87</v>
      </c>
      <c r="O24" s="89">
        <v>4.6500000000000004</v>
      </c>
    </row>
    <row r="25" spans="1:15">
      <c r="J25" s="12"/>
      <c r="K25" s="92"/>
      <c r="L25" s="13"/>
      <c r="N25" s="13"/>
    </row>
    <row r="26" spans="1:15">
      <c r="A26" s="84" t="s">
        <v>665</v>
      </c>
      <c r="B26" s="84"/>
      <c r="C26" s="109"/>
      <c r="D26" s="108" t="s">
        <v>666</v>
      </c>
      <c r="E26" s="109"/>
      <c r="F26" s="108"/>
      <c r="G26" s="109"/>
      <c r="H26" s="109"/>
      <c r="I26" s="110"/>
      <c r="J26" s="12"/>
      <c r="L26" s="13"/>
      <c r="M26" s="13"/>
      <c r="N26" s="13"/>
      <c r="O26" s="13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5"/>
  <sheetViews>
    <sheetView workbookViewId="0">
      <selection activeCell="C15" sqref="C15"/>
    </sheetView>
  </sheetViews>
  <sheetFormatPr defaultRowHeight="14.45"/>
  <cols>
    <col min="1" max="1" width="36.42578125" customWidth="1"/>
    <col min="2" max="2" width="7.7109375" customWidth="1"/>
    <col min="3" max="3" width="19.7109375" customWidth="1"/>
    <col min="4" max="4" width="7.7109375" customWidth="1"/>
    <col min="5" max="5" width="27.140625" customWidth="1"/>
    <col min="6" max="6" width="7.7109375" customWidth="1"/>
    <col min="7" max="7" width="27.28515625" customWidth="1"/>
    <col min="8" max="8" width="9.42578125" customWidth="1"/>
    <col min="9" max="9" width="25.5703125" customWidth="1"/>
    <col min="10" max="10" width="9.5703125" customWidth="1"/>
    <col min="11" max="11" width="35.85546875" customWidth="1"/>
    <col min="12" max="12" width="9.42578125" style="12" customWidth="1"/>
    <col min="13" max="13" width="30.5703125" customWidth="1"/>
    <col min="14" max="14" width="10" style="12" customWidth="1"/>
    <col min="15" max="15" width="28" customWidth="1"/>
  </cols>
  <sheetData>
    <row r="1" spans="1:15" s="1" customFormat="1" ht="25.9" customHeight="1">
      <c r="A1" s="4" t="s">
        <v>667</v>
      </c>
      <c r="B1" s="4"/>
      <c r="C1" s="4"/>
      <c r="D1" s="4"/>
      <c r="E1" s="4"/>
      <c r="F1" s="4"/>
      <c r="G1" s="4"/>
      <c r="H1" s="4"/>
      <c r="I1" s="4"/>
      <c r="J1" s="4"/>
      <c r="K1" s="4"/>
      <c r="L1" s="14"/>
      <c r="N1" s="16"/>
    </row>
    <row r="2" spans="1:15" ht="13.9" customHeight="1">
      <c r="A2" s="17"/>
      <c r="B2" s="17"/>
      <c r="C2" s="17"/>
      <c r="D2" s="17"/>
      <c r="E2" s="17"/>
      <c r="F2" s="17"/>
      <c r="G2" s="17"/>
      <c r="H2" s="17"/>
      <c r="I2" s="17"/>
      <c r="J2" s="13"/>
      <c r="L2" s="18"/>
    </row>
    <row r="3" spans="1:15" ht="15" thickBot="1">
      <c r="A3" s="13"/>
      <c r="B3" s="13"/>
      <c r="C3" s="13"/>
      <c r="D3" s="13"/>
      <c r="E3" s="13"/>
      <c r="F3" s="13"/>
      <c r="G3" s="13"/>
      <c r="H3" s="13"/>
      <c r="I3" s="13"/>
      <c r="J3" s="13"/>
    </row>
    <row r="4" spans="1:15" s="13" customFormat="1">
      <c r="A4" s="135"/>
      <c r="B4" s="135" t="s">
        <v>668</v>
      </c>
      <c r="C4" s="135"/>
      <c r="D4" s="244" t="s">
        <v>669</v>
      </c>
      <c r="E4" s="135"/>
      <c r="F4" s="117" t="s">
        <v>670</v>
      </c>
      <c r="G4" s="122"/>
      <c r="H4" s="117" t="s">
        <v>19</v>
      </c>
      <c r="I4" s="122"/>
      <c r="J4" s="117" t="s">
        <v>20</v>
      </c>
      <c r="K4" s="122"/>
      <c r="L4" s="130" t="s">
        <v>62</v>
      </c>
      <c r="M4" s="136"/>
      <c r="N4" s="137" t="s">
        <v>642</v>
      </c>
      <c r="O4" s="136"/>
    </row>
    <row r="5" spans="1:15">
      <c r="A5" s="7" t="s">
        <v>671</v>
      </c>
      <c r="B5" s="114">
        <v>2187.42</v>
      </c>
      <c r="C5" s="8" t="s">
        <v>81</v>
      </c>
      <c r="D5" s="28">
        <v>2150.86</v>
      </c>
      <c r="E5" s="8" t="s">
        <v>81</v>
      </c>
      <c r="F5" s="28">
        <v>2114.91</v>
      </c>
      <c r="G5" s="8" t="s">
        <v>81</v>
      </c>
      <c r="H5" s="28">
        <v>2079.56</v>
      </c>
      <c r="I5" s="8" t="s">
        <v>81</v>
      </c>
      <c r="J5" s="25">
        <v>2044.8</v>
      </c>
      <c r="K5" s="8" t="s">
        <v>81</v>
      </c>
      <c r="L5" s="21">
        <v>2010.62</v>
      </c>
      <c r="M5" s="8" t="s">
        <v>81</v>
      </c>
      <c r="N5" s="134">
        <v>2029.32</v>
      </c>
      <c r="O5" s="8" t="s">
        <v>81</v>
      </c>
    </row>
    <row r="6" spans="1:15">
      <c r="A6" s="9" t="s">
        <v>672</v>
      </c>
      <c r="B6" s="29">
        <v>3145.77</v>
      </c>
      <c r="C6" s="10" t="s">
        <v>81</v>
      </c>
      <c r="D6" s="29">
        <v>3093.19</v>
      </c>
      <c r="E6" s="10" t="s">
        <v>81</v>
      </c>
      <c r="F6" s="29">
        <v>3041.48</v>
      </c>
      <c r="G6" s="10" t="s">
        <v>81</v>
      </c>
      <c r="H6" s="29">
        <v>2990.64</v>
      </c>
      <c r="I6" s="10" t="s">
        <v>81</v>
      </c>
      <c r="J6" s="26">
        <v>2940.65</v>
      </c>
      <c r="K6" s="10" t="s">
        <v>81</v>
      </c>
      <c r="L6" s="19">
        <v>2891.49</v>
      </c>
      <c r="M6" s="10" t="s">
        <v>81</v>
      </c>
      <c r="N6" s="26">
        <v>4188.6099999999997</v>
      </c>
      <c r="O6" s="10" t="s">
        <v>81</v>
      </c>
    </row>
    <row r="8" spans="1:15">
      <c r="L8" s="30"/>
    </row>
    <row r="9" spans="1:15">
      <c r="A9" s="271" t="s">
        <v>655</v>
      </c>
      <c r="B9" s="82"/>
      <c r="C9" s="210"/>
      <c r="D9" s="209">
        <v>2021</v>
      </c>
      <c r="E9" s="210"/>
      <c r="F9" s="209">
        <v>2020</v>
      </c>
      <c r="G9" s="210"/>
      <c r="H9" s="209">
        <v>2019</v>
      </c>
      <c r="I9" s="210"/>
      <c r="J9" s="209">
        <v>2018</v>
      </c>
      <c r="K9" s="210"/>
      <c r="L9" s="382">
        <v>2017</v>
      </c>
      <c r="M9" s="389"/>
      <c r="N9" s="382" t="s">
        <v>656</v>
      </c>
      <c r="O9" s="389"/>
    </row>
    <row r="10" spans="1:15">
      <c r="A10" s="272" t="s">
        <v>657</v>
      </c>
      <c r="B10" s="217"/>
      <c r="C10" s="112"/>
      <c r="D10" s="118" t="s">
        <v>658</v>
      </c>
      <c r="E10" s="112"/>
      <c r="F10" s="118" t="s">
        <v>658</v>
      </c>
      <c r="G10" s="112"/>
      <c r="H10" s="118" t="s">
        <v>659</v>
      </c>
      <c r="I10" s="112"/>
      <c r="J10" s="118" t="s">
        <v>660</v>
      </c>
      <c r="K10" s="112"/>
      <c r="L10" s="119" t="s">
        <v>661</v>
      </c>
      <c r="M10" s="111"/>
      <c r="N10" s="119" t="s">
        <v>662</v>
      </c>
      <c r="O10" s="111"/>
    </row>
    <row r="11" spans="1:15">
      <c r="A11" s="217"/>
      <c r="B11" s="217"/>
      <c r="C11" s="112"/>
      <c r="D11" s="118"/>
      <c r="E11" s="112"/>
      <c r="F11" s="118"/>
      <c r="G11" s="112"/>
      <c r="H11" s="118"/>
      <c r="I11" s="112"/>
      <c r="J11" s="118"/>
      <c r="K11" s="112"/>
      <c r="L11" s="215"/>
      <c r="M11" s="216"/>
      <c r="N11" s="215"/>
      <c r="O11" s="216"/>
    </row>
    <row r="12" spans="1:15">
      <c r="A12" s="84" t="s">
        <v>209</v>
      </c>
      <c r="B12" s="84"/>
      <c r="C12" s="85"/>
      <c r="D12" s="84" t="s">
        <v>663</v>
      </c>
      <c r="E12" s="85" t="s">
        <v>664</v>
      </c>
      <c r="F12" s="84" t="s">
        <v>663</v>
      </c>
      <c r="G12" s="85" t="s">
        <v>664</v>
      </c>
      <c r="H12" s="84" t="s">
        <v>663</v>
      </c>
      <c r="I12" s="85" t="s">
        <v>664</v>
      </c>
      <c r="J12" s="84" t="s">
        <v>663</v>
      </c>
      <c r="K12" s="85" t="s">
        <v>664</v>
      </c>
      <c r="L12" s="84" t="s">
        <v>663</v>
      </c>
      <c r="M12" s="85" t="s">
        <v>664</v>
      </c>
      <c r="N12" s="84" t="s">
        <v>663</v>
      </c>
      <c r="O12" s="85" t="s">
        <v>664</v>
      </c>
    </row>
    <row r="13" spans="1:15">
      <c r="A13" s="7" t="s">
        <v>214</v>
      </c>
      <c r="C13" s="3"/>
      <c r="D13" s="3">
        <v>9.06</v>
      </c>
      <c r="E13" s="3">
        <v>14.83</v>
      </c>
      <c r="F13" s="3">
        <v>9.06</v>
      </c>
      <c r="G13" s="3">
        <v>14.83</v>
      </c>
      <c r="H13">
        <v>8.93</v>
      </c>
      <c r="I13">
        <v>14.62</v>
      </c>
      <c r="J13" s="86">
        <v>8.7799999999999994</v>
      </c>
      <c r="K13" s="87">
        <v>14.37</v>
      </c>
      <c r="L13" s="90">
        <v>8.64</v>
      </c>
      <c r="M13" s="87">
        <v>14.14</v>
      </c>
      <c r="N13" s="90">
        <v>8.5500000000000007</v>
      </c>
      <c r="O13" s="87">
        <v>13.99</v>
      </c>
    </row>
    <row r="14" spans="1:15">
      <c r="A14" s="7" t="s">
        <v>216</v>
      </c>
      <c r="C14" s="3"/>
      <c r="D14" s="3">
        <v>4.57</v>
      </c>
      <c r="E14" s="3">
        <v>7.44</v>
      </c>
      <c r="F14" s="3">
        <v>4.57</v>
      </c>
      <c r="G14" s="3">
        <v>7.44</v>
      </c>
      <c r="H14">
        <v>4.5</v>
      </c>
      <c r="I14">
        <v>7.33</v>
      </c>
      <c r="J14" s="86">
        <v>4.42</v>
      </c>
      <c r="K14" s="87">
        <v>7.2</v>
      </c>
      <c r="L14" s="90">
        <v>4.3499999999999996</v>
      </c>
      <c r="M14" s="87">
        <v>7.08</v>
      </c>
      <c r="N14" s="90">
        <v>4.3</v>
      </c>
      <c r="O14" s="87">
        <v>7</v>
      </c>
    </row>
    <row r="15" spans="1:15">
      <c r="A15" s="9" t="s">
        <v>217</v>
      </c>
      <c r="B15" s="113"/>
      <c r="C15" s="183"/>
      <c r="D15" s="183">
        <v>3.04</v>
      </c>
      <c r="E15" s="183">
        <v>4.93</v>
      </c>
      <c r="F15" s="183">
        <v>3.04</v>
      </c>
      <c r="G15" s="183">
        <v>4.93</v>
      </c>
      <c r="H15" s="113">
        <v>3</v>
      </c>
      <c r="I15" s="113">
        <v>4.8600000000000003</v>
      </c>
      <c r="J15" s="88">
        <v>2.95</v>
      </c>
      <c r="K15" s="89">
        <v>4.78</v>
      </c>
      <c r="L15" s="91">
        <v>2.9</v>
      </c>
      <c r="M15" s="89">
        <v>4.7</v>
      </c>
      <c r="N15" s="91">
        <v>2.87</v>
      </c>
      <c r="O15" s="89">
        <v>4.6500000000000004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9"/>
  <sheetViews>
    <sheetView workbookViewId="0">
      <selection activeCell="C16" sqref="C16"/>
    </sheetView>
  </sheetViews>
  <sheetFormatPr defaultRowHeight="14.45"/>
  <cols>
    <col min="1" max="1" width="70.28515625" customWidth="1"/>
    <col min="2" max="2" width="8.7109375" customWidth="1"/>
    <col min="3" max="3" width="19.140625" customWidth="1"/>
    <col min="4" max="4" width="17.85546875" customWidth="1"/>
    <col min="5" max="5" width="19.140625" customWidth="1"/>
    <col min="6" max="6" width="17.140625" customWidth="1"/>
    <col min="7" max="7" width="20.28515625" customWidth="1"/>
    <col min="8" max="8" width="16" customWidth="1"/>
    <col min="9" max="9" width="20.7109375" customWidth="1"/>
    <col min="10" max="10" width="23.140625" bestFit="1" customWidth="1"/>
    <col min="11" max="11" width="16.28515625" style="12" bestFit="1" customWidth="1"/>
    <col min="12" max="12" width="17.85546875" bestFit="1" customWidth="1"/>
    <col min="13" max="13" width="21" style="12" customWidth="1"/>
    <col min="14" max="14" width="17.85546875" bestFit="1" customWidth="1"/>
  </cols>
  <sheetData>
    <row r="1" spans="1:15" s="1" customFormat="1" ht="25.9" customHeight="1">
      <c r="A1" s="4" t="s">
        <v>673</v>
      </c>
      <c r="B1" s="4"/>
      <c r="C1" s="4"/>
      <c r="D1" s="4"/>
      <c r="E1" s="4"/>
      <c r="F1" s="4"/>
      <c r="G1" s="4"/>
      <c r="H1" s="4"/>
      <c r="I1" s="4"/>
      <c r="J1" s="4"/>
      <c r="K1" s="14"/>
      <c r="M1" s="16"/>
    </row>
    <row r="2" spans="1:15" ht="13.9" customHeight="1">
      <c r="A2" s="17"/>
      <c r="B2" s="17"/>
      <c r="C2" s="17"/>
      <c r="D2" s="17"/>
      <c r="E2" s="17"/>
      <c r="F2" s="17"/>
      <c r="G2" s="17"/>
      <c r="H2" s="17"/>
      <c r="I2" s="13"/>
      <c r="K2" s="18"/>
    </row>
    <row r="3" spans="1:15" ht="15" thickBot="1">
      <c r="A3" s="13"/>
      <c r="B3" s="13"/>
      <c r="C3" s="13"/>
      <c r="D3" s="13"/>
      <c r="E3" s="13"/>
      <c r="F3" s="13"/>
      <c r="G3" s="13"/>
      <c r="H3" s="13"/>
      <c r="I3" s="13"/>
    </row>
    <row r="4" spans="1:15" s="129" customFormat="1">
      <c r="A4" s="139"/>
      <c r="B4" s="139" t="s">
        <v>630</v>
      </c>
      <c r="C4" s="128"/>
      <c r="D4" s="125" t="s">
        <v>306</v>
      </c>
      <c r="E4" s="128"/>
      <c r="F4" s="125" t="s">
        <v>195</v>
      </c>
      <c r="G4" s="138"/>
      <c r="H4" s="117" t="s">
        <v>19</v>
      </c>
      <c r="I4" s="138"/>
      <c r="J4" s="125" t="s">
        <v>20</v>
      </c>
      <c r="K4" s="138"/>
      <c r="L4" s="144" t="s">
        <v>641</v>
      </c>
      <c r="M4" s="145"/>
      <c r="N4" s="144" t="s">
        <v>648</v>
      </c>
      <c r="O4" s="143"/>
    </row>
    <row r="5" spans="1:15">
      <c r="A5" s="7" t="s">
        <v>674</v>
      </c>
      <c r="B5" s="114">
        <v>7699.51</v>
      </c>
      <c r="C5" s="8" t="s">
        <v>81</v>
      </c>
      <c r="D5" s="28">
        <v>7570.81</v>
      </c>
      <c r="E5" s="8" t="s">
        <v>81</v>
      </c>
      <c r="F5" s="28">
        <v>7444.26</v>
      </c>
      <c r="G5" s="8" t="s">
        <v>81</v>
      </c>
      <c r="H5" s="28">
        <v>7319.82</v>
      </c>
      <c r="I5" s="8" t="s">
        <v>81</v>
      </c>
      <c r="J5" s="28">
        <v>7197.46</v>
      </c>
      <c r="K5" s="8" t="s">
        <v>81</v>
      </c>
      <c r="L5" s="134">
        <v>7077.15</v>
      </c>
      <c r="M5" s="8" t="s">
        <v>81</v>
      </c>
      <c r="N5" s="25">
        <v>7142.97</v>
      </c>
      <c r="O5" s="8" t="s">
        <v>81</v>
      </c>
    </row>
    <row r="6" spans="1:15">
      <c r="A6" s="7" t="s">
        <v>675</v>
      </c>
      <c r="B6" s="28">
        <v>18750.2</v>
      </c>
      <c r="C6" s="8" t="s">
        <v>676</v>
      </c>
      <c r="D6" s="28">
        <v>18436.77</v>
      </c>
      <c r="E6" s="8" t="s">
        <v>676</v>
      </c>
      <c r="F6" s="28">
        <v>18128.580000000002</v>
      </c>
      <c r="G6" s="8" t="s">
        <v>676</v>
      </c>
      <c r="H6" s="28">
        <v>17825.55</v>
      </c>
      <c r="I6" s="8" t="s">
        <v>676</v>
      </c>
      <c r="J6" s="28">
        <v>17527.580000000002</v>
      </c>
      <c r="K6" s="8" t="s">
        <v>676</v>
      </c>
      <c r="L6" s="25">
        <v>17234.59</v>
      </c>
      <c r="M6" s="8" t="s">
        <v>676</v>
      </c>
      <c r="N6" s="25">
        <v>17394.87</v>
      </c>
      <c r="O6" s="8" t="s">
        <v>676</v>
      </c>
    </row>
    <row r="7" spans="1:15">
      <c r="A7" s="7" t="s">
        <v>677</v>
      </c>
      <c r="B7" s="28">
        <v>14736.35</v>
      </c>
      <c r="C7" s="8" t="s">
        <v>628</v>
      </c>
      <c r="D7" s="28">
        <v>14490.02</v>
      </c>
      <c r="E7" s="8" t="s">
        <v>628</v>
      </c>
      <c r="F7" s="28">
        <v>14247.81</v>
      </c>
      <c r="G7" s="8" t="s">
        <v>628</v>
      </c>
      <c r="H7" s="28">
        <v>14009.65</v>
      </c>
      <c r="I7" s="8" t="s">
        <v>628</v>
      </c>
      <c r="J7" s="28">
        <v>13775.47</v>
      </c>
      <c r="K7" s="8" t="s">
        <v>628</v>
      </c>
      <c r="L7" s="25">
        <v>13545.2</v>
      </c>
      <c r="M7" s="8" t="s">
        <v>628</v>
      </c>
      <c r="N7" s="25">
        <v>13671.17</v>
      </c>
      <c r="O7" s="8" t="s">
        <v>628</v>
      </c>
    </row>
    <row r="8" spans="1:15">
      <c r="A8" s="9" t="s">
        <v>678</v>
      </c>
      <c r="B8" s="29">
        <v>10.37</v>
      </c>
      <c r="C8" s="10" t="s">
        <v>679</v>
      </c>
      <c r="D8" s="29">
        <v>10.199999999999999</v>
      </c>
      <c r="E8" s="10" t="s">
        <v>679</v>
      </c>
      <c r="F8" s="29">
        <v>10.029999999999999</v>
      </c>
      <c r="G8" s="10" t="s">
        <v>679</v>
      </c>
      <c r="H8" s="29">
        <v>9.86</v>
      </c>
      <c r="I8" s="10" t="s">
        <v>679</v>
      </c>
      <c r="J8" s="29">
        <v>9.6999999999999993</v>
      </c>
      <c r="K8" s="10" t="s">
        <v>679</v>
      </c>
      <c r="L8" s="26">
        <v>9.5399999999999991</v>
      </c>
      <c r="M8" s="10" t="s">
        <v>679</v>
      </c>
      <c r="N8" s="26">
        <v>9.6300000000000008</v>
      </c>
      <c r="O8" s="10" t="s">
        <v>679</v>
      </c>
    </row>
    <row r="10" spans="1:15">
      <c r="I10" s="196"/>
    </row>
    <row r="11" spans="1:15">
      <c r="A11" s="271" t="s">
        <v>655</v>
      </c>
      <c r="B11" s="82"/>
      <c r="C11" s="210"/>
      <c r="D11" s="209">
        <v>2021</v>
      </c>
      <c r="E11" s="210"/>
      <c r="F11" s="209">
        <v>2020</v>
      </c>
      <c r="G11" s="210"/>
      <c r="H11" s="209">
        <v>2019</v>
      </c>
      <c r="I11" s="210"/>
      <c r="J11" s="209">
        <v>2018</v>
      </c>
      <c r="K11" s="210"/>
      <c r="L11" s="382">
        <v>2017</v>
      </c>
      <c r="M11" s="389"/>
      <c r="N11" s="382" t="s">
        <v>656</v>
      </c>
      <c r="O11" s="389"/>
    </row>
    <row r="12" spans="1:15">
      <c r="A12" s="272" t="s">
        <v>657</v>
      </c>
      <c r="B12" s="217"/>
      <c r="C12" s="112"/>
      <c r="D12" s="118" t="s">
        <v>658</v>
      </c>
      <c r="E12" s="112"/>
      <c r="F12" s="118" t="s">
        <v>658</v>
      </c>
      <c r="G12" s="112"/>
      <c r="H12" s="118" t="s">
        <v>659</v>
      </c>
      <c r="I12" s="112"/>
      <c r="J12" s="118" t="s">
        <v>660</v>
      </c>
      <c r="K12" s="112"/>
      <c r="L12" s="119" t="s">
        <v>661</v>
      </c>
      <c r="M12" s="111"/>
      <c r="N12" s="119" t="s">
        <v>662</v>
      </c>
      <c r="O12" s="111"/>
    </row>
    <row r="13" spans="1:15">
      <c r="A13" s="217"/>
      <c r="B13" s="217"/>
      <c r="C13" s="112"/>
      <c r="D13" s="118"/>
      <c r="E13" s="112"/>
      <c r="F13" s="118"/>
      <c r="G13" s="112"/>
      <c r="H13" s="118"/>
      <c r="I13" s="112"/>
      <c r="J13" s="118"/>
      <c r="K13" s="112"/>
      <c r="L13" s="215"/>
      <c r="M13" s="216"/>
      <c r="N13" s="215"/>
      <c r="O13" s="216"/>
    </row>
    <row r="14" spans="1:15">
      <c r="A14" s="84" t="s">
        <v>209</v>
      </c>
      <c r="B14" s="84"/>
      <c r="C14" s="85"/>
      <c r="D14" s="84" t="s">
        <v>663</v>
      </c>
      <c r="E14" s="85" t="s">
        <v>664</v>
      </c>
      <c r="F14" s="84" t="s">
        <v>663</v>
      </c>
      <c r="G14" s="85" t="s">
        <v>664</v>
      </c>
      <c r="H14" s="84" t="s">
        <v>663</v>
      </c>
      <c r="I14" s="85" t="s">
        <v>664</v>
      </c>
      <c r="J14" s="84" t="s">
        <v>663</v>
      </c>
      <c r="K14" s="85" t="s">
        <v>664</v>
      </c>
      <c r="L14" s="84" t="s">
        <v>663</v>
      </c>
      <c r="M14" s="85" t="s">
        <v>664</v>
      </c>
      <c r="N14" s="84" t="s">
        <v>663</v>
      </c>
      <c r="O14" s="85" t="s">
        <v>664</v>
      </c>
    </row>
    <row r="15" spans="1:15">
      <c r="A15" s="7" t="s">
        <v>214</v>
      </c>
      <c r="C15" s="3"/>
      <c r="D15" s="3">
        <v>9.06</v>
      </c>
      <c r="E15" s="3">
        <v>14.83</v>
      </c>
      <c r="F15" s="3">
        <v>9.06</v>
      </c>
      <c r="G15" s="3">
        <v>14.83</v>
      </c>
      <c r="H15">
        <v>8.93</v>
      </c>
      <c r="I15">
        <v>14.62</v>
      </c>
      <c r="J15" s="86">
        <v>8.7799999999999994</v>
      </c>
      <c r="K15" s="87">
        <v>14.37</v>
      </c>
      <c r="L15" s="90">
        <v>8.64</v>
      </c>
      <c r="M15" s="87">
        <v>14.14</v>
      </c>
      <c r="N15" s="90">
        <v>8.5500000000000007</v>
      </c>
      <c r="O15" s="87">
        <v>13.99</v>
      </c>
    </row>
    <row r="16" spans="1:15">
      <c r="A16" s="7" t="s">
        <v>216</v>
      </c>
      <c r="C16" s="3"/>
      <c r="D16" s="3">
        <v>4.57</v>
      </c>
      <c r="E16" s="3">
        <v>7.44</v>
      </c>
      <c r="F16" s="3">
        <v>4.57</v>
      </c>
      <c r="G16" s="3">
        <v>7.44</v>
      </c>
      <c r="H16">
        <v>4.5</v>
      </c>
      <c r="I16">
        <v>7.33</v>
      </c>
      <c r="J16" s="86">
        <v>4.42</v>
      </c>
      <c r="K16" s="87">
        <v>7.2</v>
      </c>
      <c r="L16" s="90">
        <v>4.3499999999999996</v>
      </c>
      <c r="M16" s="87">
        <v>7.08</v>
      </c>
      <c r="N16" s="90">
        <v>4.3</v>
      </c>
      <c r="O16" s="87">
        <v>7</v>
      </c>
    </row>
    <row r="17" spans="1:15">
      <c r="A17" s="9" t="s">
        <v>217</v>
      </c>
      <c r="B17" s="113"/>
      <c r="C17" s="183"/>
      <c r="D17" s="183">
        <v>3.04</v>
      </c>
      <c r="E17" s="183">
        <v>4.93</v>
      </c>
      <c r="F17" s="183">
        <v>3.04</v>
      </c>
      <c r="G17" s="183">
        <v>4.93</v>
      </c>
      <c r="H17" s="113">
        <v>3</v>
      </c>
      <c r="I17" s="113">
        <v>4.8600000000000003</v>
      </c>
      <c r="J17" s="88">
        <v>2.95</v>
      </c>
      <c r="K17" s="89">
        <v>4.78</v>
      </c>
      <c r="L17" s="91">
        <v>2.9</v>
      </c>
      <c r="M17" s="89">
        <v>4.7</v>
      </c>
      <c r="N17" s="91">
        <v>2.87</v>
      </c>
      <c r="O17" s="89">
        <v>4.6500000000000004</v>
      </c>
    </row>
    <row r="18" spans="1:15">
      <c r="L18" s="92"/>
      <c r="M18" s="13"/>
    </row>
    <row r="19" spans="1:15">
      <c r="A19" s="84" t="s">
        <v>665</v>
      </c>
      <c r="B19" s="84"/>
      <c r="C19" s="109"/>
      <c r="D19" s="108" t="s">
        <v>666</v>
      </c>
      <c r="E19" s="109"/>
      <c r="F19" s="108"/>
      <c r="G19" s="109"/>
      <c r="H19" s="109"/>
      <c r="I19" s="110"/>
      <c r="J19" s="12"/>
      <c r="K19"/>
      <c r="L19" s="13"/>
      <c r="M19" s="13"/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7"/>
  <sheetViews>
    <sheetView workbookViewId="0">
      <selection activeCell="C18" sqref="C18"/>
    </sheetView>
  </sheetViews>
  <sheetFormatPr defaultRowHeight="14.45"/>
  <cols>
    <col min="1" max="1" width="47.42578125" customWidth="1"/>
    <col min="2" max="2" width="9" customWidth="1"/>
    <col min="3" max="3" width="20.7109375" customWidth="1"/>
    <col min="4" max="4" width="10.7109375" customWidth="1"/>
    <col min="5" max="5" width="15.28515625" customWidth="1"/>
    <col min="6" max="6" width="8.7109375" customWidth="1"/>
    <col min="7" max="7" width="14" bestFit="1" customWidth="1"/>
    <col min="8" max="8" width="9.28515625" customWidth="1"/>
    <col min="9" max="9" width="14" bestFit="1" customWidth="1"/>
    <col min="10" max="10" width="9.7109375" style="12" customWidth="1"/>
    <col min="11" max="11" width="14" bestFit="1" customWidth="1"/>
    <col min="12" max="12" width="9.42578125" style="12" customWidth="1"/>
    <col min="13" max="13" width="14" bestFit="1" customWidth="1"/>
    <col min="15" max="15" width="14" bestFit="1" customWidth="1"/>
  </cols>
  <sheetData>
    <row r="1" spans="1:15" s="1" customFormat="1" ht="25.9" customHeight="1">
      <c r="A1" s="584" t="s">
        <v>680</v>
      </c>
      <c r="B1" s="584"/>
      <c r="C1" s="584"/>
      <c r="D1" s="584"/>
      <c r="E1" s="584"/>
      <c r="F1" s="584"/>
      <c r="G1" s="584"/>
      <c r="H1" s="584"/>
      <c r="I1" s="584"/>
      <c r="J1" s="14"/>
      <c r="L1" s="16"/>
    </row>
    <row r="2" spans="1:15" ht="13.9" customHeight="1">
      <c r="A2" s="17"/>
      <c r="B2" s="17"/>
      <c r="C2" s="17"/>
      <c r="D2" s="17"/>
      <c r="E2" s="17"/>
      <c r="F2" s="17"/>
      <c r="G2" s="17"/>
      <c r="H2" s="13"/>
      <c r="J2" s="18"/>
    </row>
    <row r="3" spans="1:15">
      <c r="A3" s="13"/>
      <c r="B3" s="13"/>
      <c r="C3" s="13"/>
      <c r="D3" s="13"/>
      <c r="E3" s="13"/>
      <c r="F3" s="13"/>
      <c r="G3" s="13"/>
      <c r="H3" s="13"/>
    </row>
    <row r="4" spans="1:15" s="129" customFormat="1">
      <c r="A4" s="139"/>
      <c r="B4" s="139" t="s">
        <v>630</v>
      </c>
      <c r="C4" s="138"/>
      <c r="D4" s="125" t="s">
        <v>306</v>
      </c>
      <c r="E4" s="138"/>
      <c r="F4" s="125" t="s">
        <v>195</v>
      </c>
      <c r="G4" s="138"/>
      <c r="H4" s="125" t="s">
        <v>19</v>
      </c>
      <c r="I4" s="138"/>
      <c r="J4" s="125" t="s">
        <v>20</v>
      </c>
      <c r="K4" s="138"/>
      <c r="L4" s="142" t="s">
        <v>62</v>
      </c>
      <c r="M4" s="145"/>
      <c r="N4" s="139" t="s">
        <v>681</v>
      </c>
      <c r="O4" s="139"/>
    </row>
    <row r="5" spans="1:15">
      <c r="A5" s="7" t="s">
        <v>682</v>
      </c>
      <c r="B5" s="114">
        <v>629.9</v>
      </c>
      <c r="C5" s="8" t="s">
        <v>81</v>
      </c>
      <c r="D5" s="28">
        <v>619.37</v>
      </c>
      <c r="E5" s="8" t="s">
        <v>81</v>
      </c>
      <c r="F5" s="28">
        <v>609.02</v>
      </c>
      <c r="G5" s="8" t="s">
        <v>81</v>
      </c>
      <c r="H5" s="28">
        <v>598.84</v>
      </c>
      <c r="I5" s="8" t="s">
        <v>81</v>
      </c>
      <c r="J5" s="28">
        <v>588.83000000000004</v>
      </c>
      <c r="K5" s="8" t="s">
        <v>81</v>
      </c>
      <c r="L5" s="134">
        <v>578.99</v>
      </c>
      <c r="M5" s="8" t="s">
        <v>81</v>
      </c>
      <c r="N5" s="12">
        <v>584.37</v>
      </c>
      <c r="O5" s="8" t="s">
        <v>81</v>
      </c>
    </row>
    <row r="6" spans="1:15">
      <c r="A6" s="7" t="s">
        <v>683</v>
      </c>
      <c r="B6" s="28">
        <v>123.63</v>
      </c>
      <c r="C6" s="8" t="s">
        <v>81</v>
      </c>
      <c r="D6" s="28">
        <v>121.56</v>
      </c>
      <c r="E6" s="8" t="s">
        <v>81</v>
      </c>
      <c r="F6" s="28">
        <v>119.53</v>
      </c>
      <c r="G6" s="8" t="s">
        <v>81</v>
      </c>
      <c r="H6" s="28">
        <v>117.53</v>
      </c>
      <c r="I6" s="8" t="s">
        <v>81</v>
      </c>
      <c r="J6" s="28">
        <v>115.57</v>
      </c>
      <c r="K6" s="8" t="s">
        <v>81</v>
      </c>
      <c r="L6" s="25">
        <v>113.64</v>
      </c>
      <c r="M6" s="8" t="s">
        <v>81</v>
      </c>
      <c r="N6" s="12">
        <v>114.7</v>
      </c>
      <c r="O6" s="8" t="s">
        <v>81</v>
      </c>
    </row>
    <row r="7" spans="1:15">
      <c r="A7" s="9" t="s">
        <v>684</v>
      </c>
      <c r="B7" s="29">
        <v>10.37</v>
      </c>
      <c r="C7" s="10" t="s">
        <v>679</v>
      </c>
      <c r="D7" s="29">
        <v>10.199999999999999</v>
      </c>
      <c r="E7" s="10" t="s">
        <v>679</v>
      </c>
      <c r="F7" s="29">
        <v>10.029999999999999</v>
      </c>
      <c r="G7" s="10" t="s">
        <v>679</v>
      </c>
      <c r="H7" s="29">
        <v>9.86</v>
      </c>
      <c r="I7" s="10" t="s">
        <v>679</v>
      </c>
      <c r="J7" s="29">
        <v>9.6999999999999993</v>
      </c>
      <c r="K7" s="10" t="s">
        <v>679</v>
      </c>
      <c r="L7" s="26">
        <v>9.5399999999999991</v>
      </c>
      <c r="M7" s="10" t="s">
        <v>679</v>
      </c>
      <c r="N7" s="19">
        <v>9.6300000000000008</v>
      </c>
      <c r="O7" s="10" t="s">
        <v>679</v>
      </c>
    </row>
  </sheetData>
  <mergeCells count="1">
    <mergeCell ref="A1:I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5"/>
  <sheetViews>
    <sheetView workbookViewId="0">
      <pane xSplit="1" ySplit="4" topLeftCell="B5" activePane="bottomRight" state="frozen"/>
      <selection pane="bottomRight" activeCell="D19" sqref="D19"/>
      <selection pane="bottomLeft" activeCell="A5" sqref="A5"/>
      <selection pane="topRight" activeCell="B1" sqref="B1"/>
    </sheetView>
  </sheetViews>
  <sheetFormatPr defaultRowHeight="14.45"/>
  <cols>
    <col min="1" max="1" width="55.7109375" customWidth="1"/>
    <col min="2" max="2" width="8.7109375" customWidth="1"/>
    <col min="3" max="3" width="19" bestFit="1" customWidth="1"/>
    <col min="4" max="4" width="8.7109375" customWidth="1"/>
    <col min="5" max="5" width="19" bestFit="1" customWidth="1"/>
    <col min="6" max="6" width="8.7109375" customWidth="1"/>
    <col min="7" max="7" width="19" bestFit="1" customWidth="1"/>
    <col min="8" max="8" width="8.7109375" customWidth="1"/>
    <col min="9" max="9" width="19.42578125" bestFit="1" customWidth="1"/>
    <col min="10" max="10" width="8.7109375" customWidth="1"/>
    <col min="11" max="11" width="19" bestFit="1" customWidth="1"/>
    <col min="12" max="12" width="8.7109375" customWidth="1"/>
    <col min="13" max="13" width="19" bestFit="1" customWidth="1"/>
  </cols>
  <sheetData>
    <row r="1" spans="1:13" s="37" customFormat="1" ht="23.45">
      <c r="A1" s="34" t="s">
        <v>685</v>
      </c>
      <c r="B1" s="34"/>
      <c r="C1" s="35"/>
      <c r="D1" s="40"/>
      <c r="E1" s="35"/>
      <c r="F1" s="40"/>
      <c r="G1" s="35"/>
      <c r="H1" s="40"/>
      <c r="I1" s="35"/>
      <c r="J1" s="35"/>
      <c r="K1" s="40"/>
      <c r="L1" s="35"/>
      <c r="M1" s="35"/>
    </row>
    <row r="3" spans="1:13" s="43" customFormat="1" ht="15.6">
      <c r="A3" s="204" t="s">
        <v>686</v>
      </c>
      <c r="B3" s="204"/>
      <c r="C3" s="205"/>
      <c r="D3" s="204"/>
      <c r="E3" s="205"/>
      <c r="F3" s="204"/>
      <c r="G3" s="205"/>
      <c r="H3" s="204"/>
      <c r="I3" s="205"/>
      <c r="J3" s="205"/>
      <c r="K3" s="204"/>
      <c r="L3" s="205"/>
      <c r="M3" s="205"/>
    </row>
    <row r="4" spans="1:13" s="129" customFormat="1">
      <c r="A4" s="139"/>
      <c r="B4" s="139" t="s">
        <v>687</v>
      </c>
      <c r="C4" s="138"/>
      <c r="D4" s="125" t="s">
        <v>306</v>
      </c>
      <c r="E4" s="138"/>
      <c r="F4" s="125" t="s">
        <v>688</v>
      </c>
      <c r="G4" s="138"/>
      <c r="H4" s="125" t="s">
        <v>19</v>
      </c>
      <c r="I4" s="138"/>
      <c r="J4" s="125" t="s">
        <v>689</v>
      </c>
      <c r="K4" s="138"/>
      <c r="L4" s="140"/>
      <c r="M4" s="141"/>
    </row>
    <row r="5" spans="1:13">
      <c r="A5" s="5" t="s">
        <v>690</v>
      </c>
      <c r="B5" s="114">
        <v>3493.48</v>
      </c>
      <c r="C5" s="146" t="s">
        <v>691</v>
      </c>
      <c r="D5" s="292">
        <v>3435.08</v>
      </c>
      <c r="E5" s="146" t="s">
        <v>691</v>
      </c>
      <c r="F5" s="24">
        <v>3377.66</v>
      </c>
      <c r="G5" s="146" t="s">
        <v>691</v>
      </c>
      <c r="H5" s="24">
        <v>3321.2</v>
      </c>
      <c r="I5" s="146" t="s">
        <v>691</v>
      </c>
      <c r="J5" s="15">
        <v>3265.68</v>
      </c>
      <c r="K5" s="146" t="s">
        <v>692</v>
      </c>
      <c r="L5" s="206"/>
      <c r="M5" s="146"/>
    </row>
    <row r="6" spans="1:13">
      <c r="A6" s="9" t="s">
        <v>693</v>
      </c>
      <c r="B6" s="28">
        <v>2226.2199999999998</v>
      </c>
      <c r="C6" s="113" t="s">
        <v>691</v>
      </c>
      <c r="D6" s="293">
        <v>2189.0100000000002</v>
      </c>
      <c r="E6" s="113" t="s">
        <v>691</v>
      </c>
      <c r="F6" s="147">
        <v>2152.42</v>
      </c>
      <c r="G6" s="113" t="s">
        <v>691</v>
      </c>
      <c r="H6" s="147">
        <v>2116.44</v>
      </c>
      <c r="I6" s="113" t="s">
        <v>691</v>
      </c>
      <c r="J6" s="147">
        <v>2081.06</v>
      </c>
      <c r="K6" s="113" t="s">
        <v>692</v>
      </c>
      <c r="L6" s="113"/>
      <c r="M6" s="113"/>
    </row>
    <row r="7" spans="1:13">
      <c r="B7" s="114"/>
    </row>
    <row r="8" spans="1:13" s="43" customFormat="1" ht="15.6">
      <c r="A8" s="204" t="s">
        <v>694</v>
      </c>
      <c r="B8" s="28"/>
      <c r="C8" s="205"/>
      <c r="D8" s="204"/>
      <c r="E8" s="205"/>
      <c r="F8" s="204"/>
      <c r="G8" s="205"/>
      <c r="H8" s="204"/>
      <c r="I8" s="205"/>
      <c r="J8" s="205"/>
      <c r="K8" s="204"/>
      <c r="L8" s="205"/>
      <c r="M8" s="205"/>
    </row>
    <row r="9" spans="1:13" s="129" customFormat="1">
      <c r="A9" s="139"/>
      <c r="B9" s="139" t="s">
        <v>687</v>
      </c>
      <c r="C9" s="138"/>
      <c r="D9" s="125" t="s">
        <v>306</v>
      </c>
      <c r="E9" s="138"/>
      <c r="F9" s="125" t="s">
        <v>688</v>
      </c>
      <c r="G9" s="138"/>
      <c r="H9" s="125" t="s">
        <v>19</v>
      </c>
      <c r="I9" s="138"/>
      <c r="J9" s="125" t="s">
        <v>689</v>
      </c>
      <c r="K9" s="138"/>
      <c r="L9" s="140"/>
      <c r="M9" s="141"/>
    </row>
    <row r="10" spans="1:13">
      <c r="A10" s="9" t="s">
        <v>695</v>
      </c>
      <c r="B10" s="120">
        <v>6284.35</v>
      </c>
      <c r="C10" s="10" t="s">
        <v>625</v>
      </c>
      <c r="D10" s="294">
        <v>6179.3</v>
      </c>
      <c r="E10" s="10" t="s">
        <v>625</v>
      </c>
      <c r="F10" s="29">
        <v>6076.01</v>
      </c>
      <c r="G10" s="10" t="s">
        <v>625</v>
      </c>
      <c r="H10" s="29">
        <v>5974.44</v>
      </c>
      <c r="I10" s="10" t="s">
        <v>625</v>
      </c>
      <c r="J10" s="26">
        <v>5874.57</v>
      </c>
      <c r="K10" s="10" t="s">
        <v>625</v>
      </c>
      <c r="L10" s="27"/>
      <c r="M10" s="10"/>
    </row>
    <row r="13" spans="1:13" s="43" customFormat="1" ht="15.6">
      <c r="A13" s="204" t="s">
        <v>696</v>
      </c>
      <c r="B13" s="204"/>
      <c r="C13" s="205"/>
      <c r="D13" s="204"/>
      <c r="E13" s="205"/>
      <c r="F13" s="204"/>
      <c r="G13" s="205"/>
      <c r="H13" s="204"/>
      <c r="I13" s="205"/>
      <c r="J13" s="205"/>
      <c r="K13" s="204"/>
      <c r="L13" s="205"/>
      <c r="M13" s="205"/>
    </row>
    <row r="14" spans="1:13" s="129" customFormat="1">
      <c r="A14" s="139"/>
      <c r="B14" s="139"/>
      <c r="C14" s="138"/>
      <c r="D14" s="125"/>
      <c r="E14" s="138"/>
      <c r="F14" s="125"/>
      <c r="G14" s="138"/>
      <c r="H14" s="125" t="s">
        <v>697</v>
      </c>
      <c r="I14" s="138"/>
      <c r="J14" s="140" t="s">
        <v>62</v>
      </c>
      <c r="K14" s="141"/>
      <c r="L14" s="142" t="s">
        <v>648</v>
      </c>
      <c r="M14" s="143"/>
    </row>
    <row r="15" spans="1:13">
      <c r="A15" s="9" t="s">
        <v>698</v>
      </c>
      <c r="B15" s="9"/>
      <c r="C15" s="10"/>
      <c r="D15" s="26"/>
      <c r="E15" s="10"/>
      <c r="F15" s="26"/>
      <c r="G15" s="10"/>
      <c r="H15" s="26">
        <v>5874.57</v>
      </c>
      <c r="I15" s="10" t="s">
        <v>699</v>
      </c>
      <c r="J15" s="27">
        <v>5776.37</v>
      </c>
      <c r="K15" s="10" t="s">
        <v>625</v>
      </c>
      <c r="L15" s="26">
        <v>5830.01</v>
      </c>
      <c r="M15" s="10" t="s">
        <v>625</v>
      </c>
    </row>
  </sheetData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33"/>
  <sheetViews>
    <sheetView topLeftCell="A9" zoomScale="120" zoomScaleNormal="120" workbookViewId="0">
      <selection activeCell="B32" sqref="B32:B33"/>
    </sheetView>
  </sheetViews>
  <sheetFormatPr defaultRowHeight="14.45"/>
  <cols>
    <col min="1" max="1" width="76.85546875" customWidth="1"/>
    <col min="2" max="2" width="11.7109375" customWidth="1"/>
    <col min="3" max="3" width="33.28515625" customWidth="1"/>
    <col min="4" max="4" width="14.140625" bestFit="1" customWidth="1"/>
    <col min="5" max="5" width="38.42578125" bestFit="1" customWidth="1"/>
    <col min="6" max="6" width="11.5703125" customWidth="1"/>
    <col min="7" max="7" width="47.42578125" customWidth="1"/>
    <col min="8" max="8" width="11.85546875" customWidth="1"/>
    <col min="9" max="9" width="40.28515625" bestFit="1" customWidth="1"/>
    <col min="10" max="10" width="11.85546875" customWidth="1"/>
    <col min="11" max="11" width="35.7109375" bestFit="1" customWidth="1"/>
    <col min="12" max="12" width="14.140625" bestFit="1" customWidth="1"/>
    <col min="13" max="13" width="35.7109375" bestFit="1" customWidth="1"/>
    <col min="14" max="14" width="9" bestFit="1" customWidth="1"/>
    <col min="15" max="15" width="36.28515625" customWidth="1"/>
    <col min="16" max="16" width="11.85546875" customWidth="1"/>
    <col min="17" max="17" width="35.7109375" bestFit="1" customWidth="1"/>
    <col min="18" max="18" width="10.5703125" customWidth="1"/>
    <col min="19" max="19" width="35.7109375" bestFit="1" customWidth="1"/>
    <col min="20" max="20" width="29.85546875" bestFit="1" customWidth="1"/>
    <col min="21" max="21" width="35.7109375" bestFit="1" customWidth="1"/>
    <col min="22" max="22" width="28.5703125" bestFit="1" customWidth="1"/>
    <col min="23" max="23" width="39.28515625" bestFit="1" customWidth="1"/>
    <col min="24" max="24" width="28.5703125" bestFit="1" customWidth="1"/>
    <col min="25" max="25" width="35.7109375" bestFit="1" customWidth="1"/>
    <col min="26" max="26" width="28.5703125" bestFit="1" customWidth="1"/>
    <col min="27" max="27" width="35.7109375" bestFit="1" customWidth="1"/>
    <col min="28" max="28" width="20.85546875" bestFit="1" customWidth="1"/>
    <col min="29" max="29" width="35.7109375" bestFit="1" customWidth="1"/>
    <col min="30" max="30" width="10" customWidth="1"/>
    <col min="31" max="31" width="38.42578125" bestFit="1" customWidth="1"/>
    <col min="32" max="32" width="9.85546875" customWidth="1"/>
    <col min="33" max="33" width="38.42578125" bestFit="1" customWidth="1"/>
    <col min="34" max="34" width="9.42578125" customWidth="1"/>
    <col min="35" max="35" width="38.42578125" bestFit="1" customWidth="1"/>
    <col min="36" max="36" width="9.5703125" style="3" customWidth="1"/>
    <col min="37" max="37" width="38.42578125" bestFit="1" customWidth="1"/>
  </cols>
  <sheetData>
    <row r="1" spans="1:41" s="1" customFormat="1" ht="25.9" customHeight="1">
      <c r="A1" s="4" t="s">
        <v>53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240"/>
      <c r="AE1" s="4"/>
      <c r="AF1" s="4"/>
      <c r="AG1" s="4"/>
      <c r="AH1" s="4"/>
      <c r="AI1" s="4"/>
      <c r="AJ1" s="2"/>
      <c r="AL1"/>
      <c r="AM1"/>
      <c r="AN1"/>
      <c r="AO1"/>
    </row>
    <row r="2" spans="1:41" ht="15" thickBot="1">
      <c r="AH2" s="13"/>
    </row>
    <row r="3" spans="1:41" s="13" customFormat="1">
      <c r="A3" s="121"/>
      <c r="B3" s="130" t="s">
        <v>1</v>
      </c>
      <c r="C3" s="241"/>
      <c r="D3" s="130" t="s">
        <v>2</v>
      </c>
      <c r="E3" s="241"/>
      <c r="F3" s="130" t="s">
        <v>54</v>
      </c>
      <c r="G3" s="241"/>
      <c r="H3" s="130" t="s">
        <v>55</v>
      </c>
      <c r="I3" s="136"/>
      <c r="J3" s="130" t="s">
        <v>4</v>
      </c>
      <c r="K3" s="136"/>
      <c r="L3" s="130" t="s">
        <v>56</v>
      </c>
      <c r="M3" s="241"/>
      <c r="N3" s="135" t="s">
        <v>6</v>
      </c>
      <c r="O3" s="136"/>
      <c r="P3" s="135" t="s">
        <v>7</v>
      </c>
      <c r="Q3" s="136"/>
      <c r="R3" s="135" t="s">
        <v>8</v>
      </c>
      <c r="S3" s="241"/>
      <c r="T3" s="135" t="s">
        <v>9</v>
      </c>
      <c r="U3" s="241"/>
      <c r="V3" s="135" t="s">
        <v>10</v>
      </c>
      <c r="W3" s="241"/>
      <c r="X3" s="117" t="s">
        <v>11</v>
      </c>
      <c r="Y3" s="122"/>
      <c r="Z3" s="324" t="s">
        <v>57</v>
      </c>
      <c r="AA3" s="122"/>
      <c r="AB3" s="117" t="s">
        <v>58</v>
      </c>
      <c r="AC3" s="122"/>
      <c r="AD3" s="117" t="s">
        <v>59</v>
      </c>
      <c r="AE3" s="122"/>
      <c r="AF3" s="117" t="s">
        <v>60</v>
      </c>
      <c r="AG3" s="122"/>
      <c r="AH3" s="117" t="s">
        <v>61</v>
      </c>
      <c r="AI3" s="122"/>
      <c r="AJ3" s="117" t="s">
        <v>19</v>
      </c>
      <c r="AK3" s="122"/>
      <c r="AL3" s="117" t="s">
        <v>20</v>
      </c>
      <c r="AM3" s="122"/>
      <c r="AN3" s="123" t="s">
        <v>62</v>
      </c>
      <c r="AO3" s="124"/>
    </row>
    <row r="4" spans="1:41">
      <c r="A4" s="5" t="s">
        <v>63</v>
      </c>
      <c r="B4" s="28">
        <v>508.4</v>
      </c>
      <c r="C4" s="6" t="s">
        <v>26</v>
      </c>
      <c r="D4" s="7">
        <v>499.17</v>
      </c>
      <c r="E4" s="6" t="s">
        <v>26</v>
      </c>
      <c r="F4" s="7">
        <v>490.83</v>
      </c>
      <c r="G4" s="6" t="s">
        <v>26</v>
      </c>
      <c r="H4" s="7">
        <v>490.83</v>
      </c>
      <c r="I4" s="6" t="s">
        <v>26</v>
      </c>
      <c r="J4" s="7">
        <v>490.83</v>
      </c>
      <c r="K4" s="6" t="s">
        <v>26</v>
      </c>
      <c r="L4" s="7">
        <v>482.63</v>
      </c>
      <c r="M4" s="6" t="s">
        <v>26</v>
      </c>
      <c r="N4" s="7">
        <v>316.37</v>
      </c>
      <c r="O4" s="6" t="s">
        <v>26</v>
      </c>
      <c r="P4" s="28">
        <f>ROUND(((R4*1.02*0.85)+(R4*0.15)),2)</f>
        <v>311.08</v>
      </c>
      <c r="Q4" s="6" t="s">
        <v>26</v>
      </c>
      <c r="R4" s="28">
        <v>305.88</v>
      </c>
      <c r="S4" s="6" t="s">
        <v>26</v>
      </c>
      <c r="T4" s="28">
        <v>300.77</v>
      </c>
      <c r="U4" s="6" t="s">
        <v>26</v>
      </c>
      <c r="V4" s="114">
        <v>295.74</v>
      </c>
      <c r="W4" s="6" t="s">
        <v>26</v>
      </c>
      <c r="X4" s="114">
        <v>290.8</v>
      </c>
      <c r="Y4" s="6" t="s">
        <v>26</v>
      </c>
      <c r="Z4" s="114">
        <v>285.94</v>
      </c>
      <c r="AA4" s="6" t="s">
        <v>26</v>
      </c>
      <c r="AB4" s="114">
        <v>285.94</v>
      </c>
      <c r="AC4" s="6" t="s">
        <v>26</v>
      </c>
      <c r="AD4" s="114">
        <v>285.94</v>
      </c>
      <c r="AE4" s="6" t="s">
        <v>26</v>
      </c>
      <c r="AF4" s="114">
        <v>281.16000000000003</v>
      </c>
      <c r="AG4" s="6" t="s">
        <v>26</v>
      </c>
      <c r="AH4" s="114">
        <v>281.16000000000003</v>
      </c>
      <c r="AI4" s="6" t="s">
        <v>26</v>
      </c>
      <c r="AJ4" s="114">
        <v>276.45999999999998</v>
      </c>
      <c r="AK4" s="6" t="s">
        <v>26</v>
      </c>
      <c r="AL4" s="114">
        <v>271.83999999999997</v>
      </c>
      <c r="AM4" s="6" t="s">
        <v>26</v>
      </c>
      <c r="AN4" s="24">
        <v>267.3</v>
      </c>
      <c r="AO4" s="6" t="s">
        <v>26</v>
      </c>
    </row>
    <row r="5" spans="1:41">
      <c r="A5" s="7" t="s">
        <v>64</v>
      </c>
      <c r="B5" s="28">
        <v>2071.63</v>
      </c>
      <c r="C5" s="8" t="s">
        <v>26</v>
      </c>
      <c r="D5" s="28">
        <v>2034</v>
      </c>
      <c r="E5" s="8" t="s">
        <v>26</v>
      </c>
      <c r="F5" s="28">
        <v>2000</v>
      </c>
      <c r="G5" s="8" t="s">
        <v>26</v>
      </c>
      <c r="H5" s="28">
        <v>2000</v>
      </c>
      <c r="I5" s="8" t="s">
        <v>26</v>
      </c>
      <c r="J5" s="7"/>
      <c r="K5" s="8"/>
      <c r="L5" s="7"/>
      <c r="M5" s="8"/>
      <c r="N5" s="7"/>
      <c r="O5" s="8"/>
      <c r="P5" s="28"/>
      <c r="Q5" s="8"/>
      <c r="R5" s="28"/>
      <c r="S5" s="8"/>
      <c r="T5" s="28"/>
      <c r="U5" s="8"/>
      <c r="V5" s="28"/>
      <c r="W5" s="8"/>
      <c r="X5" s="28"/>
      <c r="Y5" s="8"/>
      <c r="Z5" s="28"/>
      <c r="AA5" s="8"/>
      <c r="AB5" s="28"/>
      <c r="AC5" s="8"/>
      <c r="AD5" s="28"/>
      <c r="AE5" s="8"/>
      <c r="AF5" s="28"/>
      <c r="AG5" s="8"/>
      <c r="AH5" s="28"/>
      <c r="AI5" s="8"/>
      <c r="AJ5" s="28"/>
      <c r="AK5" s="8"/>
      <c r="AL5" s="28"/>
      <c r="AM5" s="8"/>
      <c r="AN5" s="23"/>
      <c r="AO5" s="8"/>
    </row>
    <row r="6" spans="1:41">
      <c r="A6" s="7" t="s">
        <v>27</v>
      </c>
      <c r="B6" s="28">
        <v>377.58</v>
      </c>
      <c r="C6" s="8" t="s">
        <v>28</v>
      </c>
      <c r="D6" s="7">
        <v>370.72</v>
      </c>
      <c r="E6" s="8" t="s">
        <v>28</v>
      </c>
      <c r="F6" s="7">
        <v>364.52</v>
      </c>
      <c r="G6" s="8" t="s">
        <v>28</v>
      </c>
      <c r="H6" s="7">
        <v>364.52</v>
      </c>
      <c r="I6" s="8" t="s">
        <v>28</v>
      </c>
      <c r="J6" s="7">
        <v>364.52</v>
      </c>
      <c r="K6" s="8" t="s">
        <v>28</v>
      </c>
      <c r="L6" s="7">
        <v>358.43</v>
      </c>
      <c r="M6" s="8" t="s">
        <v>28</v>
      </c>
      <c r="N6" s="7">
        <v>510.63</v>
      </c>
      <c r="O6" s="8" t="s">
        <v>28</v>
      </c>
      <c r="P6" s="28">
        <f t="shared" ref="P6:P15" si="0">ROUND(((R6*1.02*0.85)+(R6*0.15)),2)</f>
        <v>502.09</v>
      </c>
      <c r="Q6" s="8" t="s">
        <v>28</v>
      </c>
      <c r="R6" s="28">
        <v>493.7</v>
      </c>
      <c r="S6" s="8" t="s">
        <v>28</v>
      </c>
      <c r="T6" s="28">
        <v>485.45</v>
      </c>
      <c r="U6" s="8" t="s">
        <v>28</v>
      </c>
      <c r="V6" s="28">
        <v>477.34</v>
      </c>
      <c r="W6" s="8" t="s">
        <v>28</v>
      </c>
      <c r="X6" s="28">
        <v>469.36</v>
      </c>
      <c r="Y6" s="8" t="s">
        <v>28</v>
      </c>
      <c r="Z6" s="28">
        <v>461.51</v>
      </c>
      <c r="AA6" s="8" t="s">
        <v>28</v>
      </c>
      <c r="AB6" s="28">
        <v>461.51</v>
      </c>
      <c r="AC6" s="8" t="s">
        <v>28</v>
      </c>
      <c r="AD6" s="28">
        <v>461.51</v>
      </c>
      <c r="AE6" s="8" t="s">
        <v>28</v>
      </c>
      <c r="AF6" s="28">
        <v>453.8</v>
      </c>
      <c r="AG6" s="8" t="s">
        <v>28</v>
      </c>
      <c r="AH6" s="28">
        <v>453.8</v>
      </c>
      <c r="AI6" s="8" t="s">
        <v>28</v>
      </c>
      <c r="AJ6" s="28">
        <v>446.21</v>
      </c>
      <c r="AK6" s="8" t="s">
        <v>28</v>
      </c>
      <c r="AL6" s="28">
        <v>438.75</v>
      </c>
      <c r="AM6" s="8" t="s">
        <v>28</v>
      </c>
      <c r="AN6" s="23">
        <v>431.42</v>
      </c>
      <c r="AO6" s="8" t="s">
        <v>28</v>
      </c>
    </row>
    <row r="7" spans="1:41">
      <c r="A7" s="7" t="s">
        <v>29</v>
      </c>
      <c r="B7" s="28">
        <v>9.4</v>
      </c>
      <c r="C7" s="8" t="s">
        <v>28</v>
      </c>
      <c r="D7" s="7">
        <v>9.23</v>
      </c>
      <c r="E7" s="8" t="s">
        <v>28</v>
      </c>
      <c r="F7" s="7">
        <v>9.08</v>
      </c>
      <c r="G7" s="8" t="s">
        <v>28</v>
      </c>
      <c r="H7" s="7">
        <v>9.08</v>
      </c>
      <c r="I7" s="8" t="s">
        <v>28</v>
      </c>
      <c r="J7" s="7">
        <v>9.08</v>
      </c>
      <c r="K7" s="8" t="s">
        <v>28</v>
      </c>
      <c r="L7" s="7">
        <v>8.93</v>
      </c>
      <c r="M7" s="8" t="s">
        <v>28</v>
      </c>
      <c r="N7" s="7">
        <v>8.7799999999999994</v>
      </c>
      <c r="O7" s="8" t="s">
        <v>28</v>
      </c>
      <c r="P7" s="28">
        <f t="shared" si="0"/>
        <v>8.6300000000000008</v>
      </c>
      <c r="Q7" s="8" t="s">
        <v>28</v>
      </c>
      <c r="R7" s="28">
        <v>8.49</v>
      </c>
      <c r="S7" s="8" t="s">
        <v>28</v>
      </c>
      <c r="T7" s="28">
        <v>8.35</v>
      </c>
      <c r="U7" s="8" t="s">
        <v>28</v>
      </c>
      <c r="V7" s="28">
        <v>8.2100000000000009</v>
      </c>
      <c r="W7" s="8" t="s">
        <v>28</v>
      </c>
      <c r="X7" s="28">
        <v>8.07</v>
      </c>
      <c r="Y7" s="8" t="s">
        <v>28</v>
      </c>
      <c r="Z7" s="28">
        <v>7.94</v>
      </c>
      <c r="AA7" s="8" t="s">
        <v>28</v>
      </c>
      <c r="AB7" s="28">
        <v>7.94</v>
      </c>
      <c r="AC7" s="8" t="s">
        <v>28</v>
      </c>
      <c r="AD7" s="28">
        <v>7.94</v>
      </c>
      <c r="AE7" s="8" t="s">
        <v>28</v>
      </c>
      <c r="AF7" s="28">
        <v>7.81</v>
      </c>
      <c r="AG7" s="8" t="s">
        <v>28</v>
      </c>
      <c r="AH7" s="28">
        <v>7.81</v>
      </c>
      <c r="AI7" s="8" t="s">
        <v>28</v>
      </c>
      <c r="AJ7" s="28">
        <v>7.68</v>
      </c>
      <c r="AK7" s="8" t="s">
        <v>28</v>
      </c>
      <c r="AL7" s="28">
        <v>7.55</v>
      </c>
      <c r="AM7" s="8" t="s">
        <v>28</v>
      </c>
      <c r="AN7" s="23">
        <v>7.42</v>
      </c>
      <c r="AO7" s="8" t="s">
        <v>28</v>
      </c>
    </row>
    <row r="8" spans="1:41">
      <c r="A8" s="7" t="s">
        <v>30</v>
      </c>
      <c r="B8" s="452" t="s">
        <v>31</v>
      </c>
      <c r="C8" s="453"/>
      <c r="D8" s="452" t="s">
        <v>31</v>
      </c>
      <c r="E8" s="453"/>
      <c r="F8" s="452" t="s">
        <v>31</v>
      </c>
      <c r="G8" s="453"/>
      <c r="H8" s="452" t="s">
        <v>31</v>
      </c>
      <c r="I8" s="453"/>
      <c r="J8" s="452" t="s">
        <v>31</v>
      </c>
      <c r="K8" s="453"/>
      <c r="L8" s="452" t="s">
        <v>31</v>
      </c>
      <c r="M8" s="453"/>
      <c r="N8" s="7">
        <v>406.87</v>
      </c>
      <c r="O8" s="8" t="s">
        <v>32</v>
      </c>
      <c r="P8" s="28">
        <f t="shared" si="0"/>
        <v>400.07</v>
      </c>
      <c r="Q8" s="8" t="s">
        <v>32</v>
      </c>
      <c r="R8" s="28">
        <v>393.38</v>
      </c>
      <c r="S8" s="8" t="s">
        <v>32</v>
      </c>
      <c r="T8" s="28">
        <v>386.8</v>
      </c>
      <c r="U8" s="8" t="s">
        <v>32</v>
      </c>
      <c r="V8" s="28">
        <v>380.33</v>
      </c>
      <c r="W8" s="8" t="s">
        <v>32</v>
      </c>
      <c r="X8" s="28">
        <v>373.97</v>
      </c>
      <c r="Y8" s="8" t="s">
        <v>32</v>
      </c>
      <c r="Z8" s="28">
        <v>367.72</v>
      </c>
      <c r="AA8" s="8" t="s">
        <v>32</v>
      </c>
      <c r="AB8" s="28">
        <v>367.72</v>
      </c>
      <c r="AC8" s="8" t="s">
        <v>32</v>
      </c>
      <c r="AD8" s="28">
        <v>367.72</v>
      </c>
      <c r="AE8" s="8" t="s">
        <v>32</v>
      </c>
      <c r="AF8" s="28">
        <v>361.57</v>
      </c>
      <c r="AG8" s="8" t="s">
        <v>32</v>
      </c>
      <c r="AH8" s="28">
        <v>361.57</v>
      </c>
      <c r="AI8" s="8" t="s">
        <v>32</v>
      </c>
      <c r="AJ8" s="28">
        <v>355.53</v>
      </c>
      <c r="AK8" s="8" t="s">
        <v>32</v>
      </c>
      <c r="AL8" s="28">
        <v>349.59</v>
      </c>
      <c r="AM8" s="8" t="s">
        <v>32</v>
      </c>
      <c r="AN8" s="23">
        <v>343.75</v>
      </c>
      <c r="AO8" s="8" t="s">
        <v>32</v>
      </c>
    </row>
    <row r="9" spans="1:41">
      <c r="A9" s="7" t="s">
        <v>33</v>
      </c>
      <c r="B9" s="452" t="s">
        <v>31</v>
      </c>
      <c r="C9" s="453"/>
      <c r="D9" s="452" t="s">
        <v>31</v>
      </c>
      <c r="E9" s="453"/>
      <c r="F9" s="452" t="s">
        <v>31</v>
      </c>
      <c r="G9" s="453"/>
      <c r="H9" s="452" t="s">
        <v>31</v>
      </c>
      <c r="I9" s="453"/>
      <c r="J9" s="452" t="s">
        <v>31</v>
      </c>
      <c r="K9" s="453"/>
      <c r="L9" s="452" t="s">
        <v>31</v>
      </c>
      <c r="M9" s="453"/>
      <c r="N9" s="7">
        <v>6.99</v>
      </c>
      <c r="O9" s="8" t="s">
        <v>32</v>
      </c>
      <c r="P9" s="28">
        <f t="shared" si="0"/>
        <v>6.87</v>
      </c>
      <c r="Q9" s="8" t="s">
        <v>32</v>
      </c>
      <c r="R9" s="28">
        <v>6.76</v>
      </c>
      <c r="S9" s="8" t="s">
        <v>32</v>
      </c>
      <c r="T9" s="28">
        <v>6.65</v>
      </c>
      <c r="U9" s="8" t="s">
        <v>32</v>
      </c>
      <c r="V9" s="28">
        <v>6.54</v>
      </c>
      <c r="W9" s="8" t="s">
        <v>32</v>
      </c>
      <c r="X9" s="28">
        <v>6.43</v>
      </c>
      <c r="Y9" s="8" t="s">
        <v>32</v>
      </c>
      <c r="Z9" s="28">
        <v>6.32</v>
      </c>
      <c r="AA9" s="8" t="s">
        <v>32</v>
      </c>
      <c r="AB9" s="28">
        <v>6.32</v>
      </c>
      <c r="AC9" s="8" t="s">
        <v>32</v>
      </c>
      <c r="AD9" s="28">
        <v>6.32</v>
      </c>
      <c r="AE9" s="8" t="s">
        <v>32</v>
      </c>
      <c r="AF9" s="28">
        <v>6.21</v>
      </c>
      <c r="AG9" s="8" t="s">
        <v>32</v>
      </c>
      <c r="AH9" s="28">
        <v>6.21</v>
      </c>
      <c r="AI9" s="8" t="s">
        <v>32</v>
      </c>
      <c r="AJ9" s="28">
        <v>6.11</v>
      </c>
      <c r="AK9" s="8" t="s">
        <v>32</v>
      </c>
      <c r="AL9" s="28">
        <v>6.01</v>
      </c>
      <c r="AM9" s="8" t="s">
        <v>32</v>
      </c>
      <c r="AN9" s="23">
        <v>5.91</v>
      </c>
      <c r="AO9" s="8" t="s">
        <v>32</v>
      </c>
    </row>
    <row r="10" spans="1:41">
      <c r="A10" s="7" t="s">
        <v>65</v>
      </c>
      <c r="B10" s="28">
        <v>33.64</v>
      </c>
      <c r="C10" s="8" t="s">
        <v>66</v>
      </c>
      <c r="D10" s="7">
        <v>32.979999999999997</v>
      </c>
      <c r="E10" s="8" t="s">
        <v>66</v>
      </c>
      <c r="F10" s="7">
        <v>32.33</v>
      </c>
      <c r="G10" s="8" t="s">
        <v>66</v>
      </c>
      <c r="H10" s="7">
        <v>31.93</v>
      </c>
      <c r="I10" s="8" t="s">
        <v>66</v>
      </c>
      <c r="J10" s="7">
        <v>29.68</v>
      </c>
      <c r="K10" s="8" t="s">
        <v>66</v>
      </c>
      <c r="L10" s="7">
        <v>29.1</v>
      </c>
      <c r="M10" s="8" t="s">
        <v>66</v>
      </c>
      <c r="N10" s="7">
        <v>27.09</v>
      </c>
      <c r="O10" s="8" t="s">
        <v>66</v>
      </c>
      <c r="P10" s="28">
        <v>26.56</v>
      </c>
      <c r="Q10" s="8" t="s">
        <v>66</v>
      </c>
      <c r="R10" s="28">
        <v>26.04</v>
      </c>
      <c r="S10" s="8" t="s">
        <v>66</v>
      </c>
      <c r="T10" s="28">
        <v>25.53</v>
      </c>
      <c r="U10" s="8" t="s">
        <v>66</v>
      </c>
      <c r="V10" s="28">
        <v>25.03</v>
      </c>
      <c r="W10" s="8" t="s">
        <v>66</v>
      </c>
      <c r="X10" s="28">
        <v>24.54</v>
      </c>
      <c r="Y10" s="8" t="s">
        <v>66</v>
      </c>
      <c r="Z10" s="28">
        <v>24.06</v>
      </c>
      <c r="AA10" s="8" t="s">
        <v>66</v>
      </c>
      <c r="AB10" s="28">
        <v>24.06</v>
      </c>
      <c r="AC10" s="8" t="s">
        <v>66</v>
      </c>
      <c r="AD10" s="28">
        <v>23.7</v>
      </c>
      <c r="AE10" s="8" t="s">
        <v>66</v>
      </c>
      <c r="AF10" s="28">
        <v>23.24</v>
      </c>
      <c r="AG10" s="8" t="s">
        <v>66</v>
      </c>
      <c r="AH10" s="28">
        <v>23.03</v>
      </c>
      <c r="AI10" s="8" t="s">
        <v>66</v>
      </c>
      <c r="AJ10" s="28">
        <v>22.58</v>
      </c>
      <c r="AK10" s="8" t="s">
        <v>66</v>
      </c>
      <c r="AL10" s="28">
        <v>22.14</v>
      </c>
      <c r="AM10" s="8" t="s">
        <v>35</v>
      </c>
      <c r="AN10" s="23">
        <v>21.9</v>
      </c>
      <c r="AO10" s="8" t="s">
        <v>35</v>
      </c>
    </row>
    <row r="11" spans="1:41">
      <c r="A11" s="7" t="s">
        <v>37</v>
      </c>
      <c r="B11" s="28">
        <v>821.07</v>
      </c>
      <c r="C11" s="8" t="s">
        <v>38</v>
      </c>
      <c r="D11" s="7">
        <v>806.16</v>
      </c>
      <c r="E11" s="8" t="s">
        <v>38</v>
      </c>
      <c r="F11" s="7">
        <v>792.68</v>
      </c>
      <c r="G11" s="8" t="s">
        <v>38</v>
      </c>
      <c r="H11" s="7">
        <v>792.68</v>
      </c>
      <c r="I11" s="8" t="s">
        <v>38</v>
      </c>
      <c r="J11" s="7">
        <v>792.68</v>
      </c>
      <c r="K11" s="8" t="s">
        <v>38</v>
      </c>
      <c r="L11" s="7">
        <v>779.43</v>
      </c>
      <c r="M11" s="8" t="s">
        <v>38</v>
      </c>
      <c r="N11" s="7">
        <v>766.4</v>
      </c>
      <c r="O11" s="8" t="s">
        <v>38</v>
      </c>
      <c r="P11" s="28">
        <f t="shared" si="0"/>
        <v>753.59</v>
      </c>
      <c r="Q11" s="8" t="s">
        <v>38</v>
      </c>
      <c r="R11" s="28">
        <v>740.99</v>
      </c>
      <c r="S11" s="8" t="s">
        <v>38</v>
      </c>
      <c r="T11" s="28">
        <v>728.6</v>
      </c>
      <c r="U11" s="8" t="s">
        <v>38</v>
      </c>
      <c r="V11" s="28">
        <v>716.42</v>
      </c>
      <c r="W11" s="8" t="s">
        <v>38</v>
      </c>
      <c r="X11" s="28">
        <v>704.44</v>
      </c>
      <c r="Y11" s="8" t="s">
        <v>38</v>
      </c>
      <c r="Z11" s="28">
        <v>692.66</v>
      </c>
      <c r="AA11" s="8" t="s">
        <v>38</v>
      </c>
      <c r="AB11" s="28">
        <v>692.66</v>
      </c>
      <c r="AC11" s="8" t="s">
        <v>38</v>
      </c>
      <c r="AD11" s="28">
        <v>692.66</v>
      </c>
      <c r="AE11" s="8" t="s">
        <v>38</v>
      </c>
      <c r="AF11" s="28">
        <v>681.08</v>
      </c>
      <c r="AG11" s="8" t="s">
        <v>38</v>
      </c>
      <c r="AH11" s="28">
        <v>681.08</v>
      </c>
      <c r="AI11" s="8" t="s">
        <v>38</v>
      </c>
      <c r="AJ11" s="28">
        <v>669.7</v>
      </c>
      <c r="AK11" s="8" t="s">
        <v>38</v>
      </c>
      <c r="AL11" s="28">
        <v>658.51</v>
      </c>
      <c r="AM11" s="8" t="s">
        <v>38</v>
      </c>
      <c r="AN11" s="23">
        <v>647.5</v>
      </c>
      <c r="AO11" s="8" t="s">
        <v>38</v>
      </c>
    </row>
    <row r="12" spans="1:41">
      <c r="A12" s="7" t="s">
        <v>67</v>
      </c>
      <c r="B12" s="28">
        <v>13.64</v>
      </c>
      <c r="C12" s="8" t="s">
        <v>68</v>
      </c>
      <c r="D12" s="7">
        <v>13.39</v>
      </c>
      <c r="E12" s="8" t="s">
        <v>68</v>
      </c>
      <c r="F12" s="7">
        <v>13.17</v>
      </c>
      <c r="G12" s="8" t="s">
        <v>68</v>
      </c>
      <c r="H12" s="7">
        <v>13.17</v>
      </c>
      <c r="I12" s="8" t="s">
        <v>68</v>
      </c>
      <c r="J12" s="7">
        <v>13.17</v>
      </c>
      <c r="K12" s="8" t="s">
        <v>68</v>
      </c>
      <c r="L12" s="7">
        <v>12.95</v>
      </c>
      <c r="M12" s="8" t="s">
        <v>68</v>
      </c>
      <c r="N12" s="7">
        <v>12.73</v>
      </c>
      <c r="O12" s="8" t="s">
        <v>68</v>
      </c>
      <c r="P12" s="28">
        <f t="shared" si="0"/>
        <v>12.52</v>
      </c>
      <c r="Q12" s="8" t="s">
        <v>68</v>
      </c>
      <c r="R12" s="28">
        <v>12.31</v>
      </c>
      <c r="S12" s="8" t="s">
        <v>68</v>
      </c>
      <c r="T12" s="28">
        <v>12.1</v>
      </c>
      <c r="U12" s="8" t="s">
        <v>68</v>
      </c>
      <c r="V12" s="28">
        <v>11.9</v>
      </c>
      <c r="W12" s="8" t="s">
        <v>68</v>
      </c>
      <c r="X12" s="28">
        <v>11.7</v>
      </c>
      <c r="Y12" s="8" t="s">
        <v>68</v>
      </c>
      <c r="Z12" s="28">
        <v>11.5</v>
      </c>
      <c r="AA12" s="8" t="s">
        <v>68</v>
      </c>
      <c r="AB12" s="28">
        <v>11.5</v>
      </c>
      <c r="AC12" s="8" t="s">
        <v>68</v>
      </c>
      <c r="AD12" s="28">
        <v>11.5</v>
      </c>
      <c r="AE12" s="8" t="s">
        <v>68</v>
      </c>
      <c r="AF12" s="28">
        <v>11.31</v>
      </c>
      <c r="AG12" s="8" t="s">
        <v>68</v>
      </c>
      <c r="AH12" s="28">
        <v>11.31</v>
      </c>
      <c r="AI12" s="8" t="s">
        <v>68</v>
      </c>
      <c r="AJ12" s="28">
        <v>11.12</v>
      </c>
      <c r="AK12" s="8" t="s">
        <v>68</v>
      </c>
      <c r="AL12" s="28">
        <v>10.93</v>
      </c>
      <c r="AM12" s="8" t="s">
        <v>68</v>
      </c>
      <c r="AN12" s="23">
        <v>10.75</v>
      </c>
      <c r="AO12" s="8" t="s">
        <v>68</v>
      </c>
    </row>
    <row r="13" spans="1:41">
      <c r="A13" s="7" t="s">
        <v>69</v>
      </c>
      <c r="B13" s="28">
        <v>3.62</v>
      </c>
      <c r="C13" s="8" t="s">
        <v>70</v>
      </c>
      <c r="D13" s="7">
        <v>3.55</v>
      </c>
      <c r="E13" s="8" t="s">
        <v>70</v>
      </c>
      <c r="F13" s="7">
        <v>3.49</v>
      </c>
      <c r="G13" s="8" t="s">
        <v>70</v>
      </c>
      <c r="H13" s="7">
        <v>3.49</v>
      </c>
      <c r="I13" s="8" t="s">
        <v>70</v>
      </c>
      <c r="J13" s="7">
        <v>3.49</v>
      </c>
      <c r="K13" s="8" t="s">
        <v>70</v>
      </c>
      <c r="L13" s="7">
        <v>3.43</v>
      </c>
      <c r="M13" s="8" t="s">
        <v>70</v>
      </c>
      <c r="N13" s="7">
        <v>3.37</v>
      </c>
      <c r="O13" s="8" t="s">
        <v>70</v>
      </c>
      <c r="P13" s="28">
        <f t="shared" si="0"/>
        <v>3.31</v>
      </c>
      <c r="Q13" s="8" t="s">
        <v>70</v>
      </c>
      <c r="R13" s="28">
        <v>3.25</v>
      </c>
      <c r="S13" s="8" t="s">
        <v>70</v>
      </c>
      <c r="T13" s="28">
        <v>3.2</v>
      </c>
      <c r="U13" s="8" t="s">
        <v>70</v>
      </c>
      <c r="V13" s="28">
        <v>3.15</v>
      </c>
      <c r="W13" s="8" t="s">
        <v>70</v>
      </c>
      <c r="X13" s="28">
        <v>3.1</v>
      </c>
      <c r="Y13" s="8" t="s">
        <v>70</v>
      </c>
      <c r="Z13" s="28">
        <v>3.05</v>
      </c>
      <c r="AA13" s="8" t="s">
        <v>70</v>
      </c>
      <c r="AB13" s="28">
        <v>3.05</v>
      </c>
      <c r="AC13" s="8" t="s">
        <v>70</v>
      </c>
      <c r="AD13" s="28">
        <v>3.05</v>
      </c>
      <c r="AE13" s="8" t="s">
        <v>70</v>
      </c>
      <c r="AF13" s="28">
        <v>3</v>
      </c>
      <c r="AG13" s="8" t="s">
        <v>70</v>
      </c>
      <c r="AH13" s="28">
        <v>3</v>
      </c>
      <c r="AI13" s="8" t="s">
        <v>70</v>
      </c>
      <c r="AJ13" s="28">
        <v>2.95</v>
      </c>
      <c r="AK13" s="8" t="s">
        <v>70</v>
      </c>
      <c r="AL13" s="28">
        <v>2.9</v>
      </c>
      <c r="AM13" s="8" t="s">
        <v>70</v>
      </c>
      <c r="AN13" s="23">
        <v>2.87</v>
      </c>
      <c r="AO13" s="8" t="s">
        <v>70</v>
      </c>
    </row>
    <row r="14" spans="1:41">
      <c r="A14" s="7" t="s">
        <v>39</v>
      </c>
      <c r="B14" s="28">
        <v>12.1</v>
      </c>
      <c r="C14" s="8" t="s">
        <v>40</v>
      </c>
      <c r="D14" s="7">
        <v>11.88</v>
      </c>
      <c r="E14" s="8" t="s">
        <v>40</v>
      </c>
      <c r="F14" s="7">
        <v>11.68</v>
      </c>
      <c r="G14" s="8" t="s">
        <v>40</v>
      </c>
      <c r="H14" s="7">
        <v>11.68</v>
      </c>
      <c r="I14" s="8" t="s">
        <v>40</v>
      </c>
      <c r="J14" s="7">
        <v>11.68</v>
      </c>
      <c r="K14" s="8" t="s">
        <v>40</v>
      </c>
      <c r="L14" s="7">
        <v>11.48</v>
      </c>
      <c r="M14" s="8" t="s">
        <v>40</v>
      </c>
      <c r="N14" s="7">
        <v>11.29</v>
      </c>
      <c r="O14" s="8" t="s">
        <v>40</v>
      </c>
      <c r="P14" s="28">
        <f t="shared" si="0"/>
        <v>11.1</v>
      </c>
      <c r="Q14" s="8" t="s">
        <v>40</v>
      </c>
      <c r="R14" s="28">
        <v>10.91</v>
      </c>
      <c r="S14" s="8" t="s">
        <v>40</v>
      </c>
      <c r="T14" s="28">
        <v>10.73</v>
      </c>
      <c r="U14" s="8" t="s">
        <v>40</v>
      </c>
      <c r="V14" s="28">
        <v>10.55</v>
      </c>
      <c r="W14" s="8" t="s">
        <v>40</v>
      </c>
      <c r="X14" s="28">
        <v>10.37</v>
      </c>
      <c r="Y14" s="8" t="s">
        <v>40</v>
      </c>
      <c r="Z14" s="28">
        <v>10.199999999999999</v>
      </c>
      <c r="AA14" s="8" t="s">
        <v>40</v>
      </c>
      <c r="AB14" s="28">
        <v>10.199999999999999</v>
      </c>
      <c r="AC14" s="8" t="s">
        <v>40</v>
      </c>
      <c r="AD14" s="28">
        <v>10.199999999999999</v>
      </c>
      <c r="AE14" s="8" t="s">
        <v>40</v>
      </c>
      <c r="AF14" s="28">
        <v>10.029999999999999</v>
      </c>
      <c r="AG14" s="8" t="s">
        <v>40</v>
      </c>
      <c r="AH14" s="28">
        <v>10.029999999999999</v>
      </c>
      <c r="AI14" s="8" t="s">
        <v>40</v>
      </c>
      <c r="AJ14" s="28">
        <v>9.86</v>
      </c>
      <c r="AK14" s="8" t="s">
        <v>40</v>
      </c>
      <c r="AL14" s="28">
        <v>9.6999999999999993</v>
      </c>
      <c r="AM14" s="8" t="s">
        <v>40</v>
      </c>
      <c r="AN14" s="23">
        <v>9.5399999999999991</v>
      </c>
      <c r="AO14" s="8" t="s">
        <v>40</v>
      </c>
    </row>
    <row r="15" spans="1:41">
      <c r="A15" s="7" t="s">
        <v>41</v>
      </c>
      <c r="B15" s="28">
        <v>3666.54</v>
      </c>
      <c r="C15" s="8" t="s">
        <v>42</v>
      </c>
      <c r="D15" s="28">
        <v>3599.94</v>
      </c>
      <c r="E15" s="8" t="s">
        <v>42</v>
      </c>
      <c r="F15" s="28">
        <v>3539.76</v>
      </c>
      <c r="G15" s="8" t="s">
        <v>42</v>
      </c>
      <c r="H15" s="28">
        <v>3539.76</v>
      </c>
      <c r="I15" s="8" t="s">
        <v>42</v>
      </c>
      <c r="J15" s="7">
        <v>3539.76</v>
      </c>
      <c r="K15" s="8" t="s">
        <v>42</v>
      </c>
      <c r="L15" s="28">
        <v>3480.59</v>
      </c>
      <c r="M15" s="8" t="s">
        <v>42</v>
      </c>
      <c r="N15" s="28">
        <v>3422.41</v>
      </c>
      <c r="O15" s="8" t="s">
        <v>42</v>
      </c>
      <c r="P15" s="28">
        <f t="shared" si="0"/>
        <v>3365.2</v>
      </c>
      <c r="Q15" s="8" t="s">
        <v>42</v>
      </c>
      <c r="R15" s="28">
        <v>3308.95</v>
      </c>
      <c r="S15" s="8" t="s">
        <v>42</v>
      </c>
      <c r="T15" s="28">
        <v>3253.64</v>
      </c>
      <c r="U15" s="8" t="s">
        <v>42</v>
      </c>
      <c r="V15" s="28">
        <v>3199.25</v>
      </c>
      <c r="W15" s="8" t="s">
        <v>42</v>
      </c>
      <c r="X15" s="28">
        <v>3145.77</v>
      </c>
      <c r="Y15" s="8" t="s">
        <v>71</v>
      </c>
      <c r="Z15" s="28">
        <v>3093.19</v>
      </c>
      <c r="AA15" s="8" t="s">
        <v>71</v>
      </c>
      <c r="AB15" s="28">
        <v>3093.19</v>
      </c>
      <c r="AC15" s="8" t="s">
        <v>71</v>
      </c>
      <c r="AD15" s="28">
        <v>3093.19</v>
      </c>
      <c r="AE15" s="8" t="s">
        <v>71</v>
      </c>
      <c r="AF15" s="28">
        <v>3041.48</v>
      </c>
      <c r="AG15" s="8" t="s">
        <v>71</v>
      </c>
      <c r="AH15" s="28">
        <v>3041.48</v>
      </c>
      <c r="AI15" s="8" t="s">
        <v>71</v>
      </c>
      <c r="AJ15" s="28">
        <v>2990.64</v>
      </c>
      <c r="AK15" s="8" t="s">
        <v>71</v>
      </c>
      <c r="AL15" s="28">
        <v>2940.65</v>
      </c>
      <c r="AM15" s="8" t="s">
        <v>71</v>
      </c>
      <c r="AN15" s="23">
        <v>2891.49</v>
      </c>
      <c r="AO15" s="8" t="s">
        <v>71</v>
      </c>
    </row>
    <row r="16" spans="1:41">
      <c r="A16" s="9" t="s">
        <v>72</v>
      </c>
      <c r="B16" s="9"/>
      <c r="C16" s="113"/>
      <c r="D16" s="9"/>
      <c r="E16" s="113"/>
      <c r="F16" s="9"/>
      <c r="G16" s="113"/>
      <c r="H16" s="9"/>
      <c r="I16" s="113"/>
      <c r="J16" s="9"/>
      <c r="K16" s="113"/>
      <c r="L16" s="9"/>
      <c r="M16" s="113"/>
      <c r="N16" s="9"/>
      <c r="O16" s="113"/>
      <c r="P16" s="9"/>
      <c r="Q16" s="10"/>
      <c r="R16" s="9"/>
      <c r="S16" s="113"/>
      <c r="T16" s="9"/>
      <c r="U16" s="113"/>
      <c r="V16" s="9"/>
      <c r="W16" s="113"/>
      <c r="X16" s="29"/>
      <c r="Y16" s="10"/>
      <c r="Z16" s="113"/>
      <c r="AA16" s="10"/>
      <c r="AB16" s="29"/>
      <c r="AC16" s="10"/>
      <c r="AD16" s="29"/>
      <c r="AE16" s="10"/>
      <c r="AF16" s="29"/>
      <c r="AG16" s="10"/>
      <c r="AH16" s="29">
        <v>27.74</v>
      </c>
      <c r="AI16" s="10" t="s">
        <v>73</v>
      </c>
      <c r="AJ16" s="29">
        <v>27.28</v>
      </c>
      <c r="AK16" s="10" t="s">
        <v>73</v>
      </c>
      <c r="AL16" s="29">
        <v>26.82</v>
      </c>
      <c r="AM16" s="10" t="s">
        <v>73</v>
      </c>
      <c r="AN16" s="147">
        <v>26.37</v>
      </c>
      <c r="AO16" s="10" t="s">
        <v>73</v>
      </c>
    </row>
    <row r="18" spans="1:41" s="241" customFormat="1">
      <c r="A18" s="121"/>
      <c r="B18" s="130" t="s">
        <v>1</v>
      </c>
      <c r="D18" s="130" t="s">
        <v>2</v>
      </c>
      <c r="F18" s="130" t="s">
        <v>54</v>
      </c>
      <c r="H18" s="130" t="s">
        <v>55</v>
      </c>
      <c r="J18" s="130" t="s">
        <v>4</v>
      </c>
      <c r="L18" s="130" t="s">
        <v>56</v>
      </c>
      <c r="N18" s="135" t="s">
        <v>6</v>
      </c>
      <c r="P18" s="135" t="s">
        <v>7</v>
      </c>
      <c r="R18" s="135" t="s">
        <v>8</v>
      </c>
      <c r="S18" s="130"/>
      <c r="T18" s="130" t="s">
        <v>9</v>
      </c>
      <c r="U18" s="136"/>
      <c r="V18" s="135" t="s">
        <v>10</v>
      </c>
      <c r="X18" s="117" t="s">
        <v>11</v>
      </c>
      <c r="Y18" s="368"/>
      <c r="Z18" s="324" t="s">
        <v>57</v>
      </c>
      <c r="AA18" s="368"/>
      <c r="AB18" s="117" t="s">
        <v>58</v>
      </c>
      <c r="AC18" s="368"/>
      <c r="AD18" s="117" t="s">
        <v>59</v>
      </c>
      <c r="AE18" s="368"/>
      <c r="AF18" s="117" t="s">
        <v>60</v>
      </c>
      <c r="AG18" s="368"/>
      <c r="AH18" s="117" t="s">
        <v>61</v>
      </c>
      <c r="AI18" s="368"/>
      <c r="AJ18" s="117" t="s">
        <v>19</v>
      </c>
      <c r="AK18" s="368"/>
      <c r="AL18" s="117" t="s">
        <v>20</v>
      </c>
      <c r="AM18" s="369"/>
      <c r="AN18" s="370" t="s">
        <v>62</v>
      </c>
      <c r="AO18" s="368"/>
    </row>
    <row r="19" spans="1:41">
      <c r="A19" s="11" t="s">
        <v>74</v>
      </c>
      <c r="B19" s="120">
        <v>29.28</v>
      </c>
      <c r="C19" s="31" t="s">
        <v>75</v>
      </c>
      <c r="D19" s="11">
        <v>28.71</v>
      </c>
      <c r="E19" s="31" t="s">
        <v>75</v>
      </c>
      <c r="F19" s="11">
        <v>28.15</v>
      </c>
      <c r="G19" s="31" t="s">
        <v>75</v>
      </c>
      <c r="H19" s="11">
        <v>28.15</v>
      </c>
      <c r="I19" s="31" t="s">
        <v>75</v>
      </c>
      <c r="J19" s="11">
        <v>25.27</v>
      </c>
      <c r="K19" s="31" t="s">
        <v>75</v>
      </c>
      <c r="L19" s="11">
        <v>24.77</v>
      </c>
      <c r="M19" s="31" t="s">
        <v>75</v>
      </c>
      <c r="N19" s="11">
        <v>24.28</v>
      </c>
      <c r="O19" s="31" t="s">
        <v>75</v>
      </c>
      <c r="P19" s="120">
        <f>R19*1.02</f>
        <v>23.796599999999998</v>
      </c>
      <c r="Q19" s="31" t="s">
        <v>75</v>
      </c>
      <c r="R19" s="11">
        <v>23.33</v>
      </c>
      <c r="S19" s="31" t="s">
        <v>75</v>
      </c>
      <c r="T19" s="120">
        <v>22.87</v>
      </c>
      <c r="U19" s="31" t="s">
        <v>75</v>
      </c>
      <c r="V19" s="120">
        <v>22.42</v>
      </c>
      <c r="W19" s="31" t="s">
        <v>75</v>
      </c>
      <c r="X19" s="120">
        <v>21.98</v>
      </c>
      <c r="Y19" s="31" t="s">
        <v>75</v>
      </c>
      <c r="Z19" s="120">
        <v>21.55</v>
      </c>
      <c r="AA19" s="31" t="s">
        <v>75</v>
      </c>
      <c r="AB19" s="120">
        <v>21.55</v>
      </c>
      <c r="AC19" s="31" t="s">
        <v>75</v>
      </c>
      <c r="AD19" s="120">
        <v>21.19</v>
      </c>
      <c r="AE19" s="31" t="s">
        <v>75</v>
      </c>
      <c r="AF19" s="75">
        <v>20.77</v>
      </c>
      <c r="AG19" s="31" t="s">
        <v>75</v>
      </c>
      <c r="AH19" s="75">
        <v>20.56</v>
      </c>
      <c r="AI19" s="31" t="s">
        <v>75</v>
      </c>
      <c r="AJ19" s="75">
        <v>20.16</v>
      </c>
      <c r="AK19" s="31" t="s">
        <v>75</v>
      </c>
      <c r="AL19" s="75">
        <v>19.760000000000002</v>
      </c>
      <c r="AM19" s="10" t="s">
        <v>75</v>
      </c>
      <c r="AN19" s="88">
        <v>19.55</v>
      </c>
      <c r="AO19" s="10" t="s">
        <v>75</v>
      </c>
    </row>
    <row r="20" spans="1:41">
      <c r="H20" s="7"/>
      <c r="J20" s="7"/>
      <c r="AH20" s="39"/>
    </row>
    <row r="21" spans="1:41" s="128" customFormat="1">
      <c r="A21" s="127"/>
      <c r="J21" s="128">
        <v>2023</v>
      </c>
      <c r="N21" s="128">
        <v>2022</v>
      </c>
      <c r="T21" s="128">
        <v>2021</v>
      </c>
      <c r="X21" s="128">
        <v>2020</v>
      </c>
      <c r="Z21" s="128">
        <v>2019</v>
      </c>
      <c r="AB21" s="128">
        <v>2018</v>
      </c>
      <c r="AD21" s="383">
        <v>2017</v>
      </c>
      <c r="AE21" s="389"/>
      <c r="AF21" s="383">
        <v>2016</v>
      </c>
      <c r="AG21" s="389"/>
      <c r="AH21" s="238">
        <v>2015</v>
      </c>
      <c r="AI21" s="239"/>
      <c r="AJ21" s="458"/>
      <c r="AK21" s="459"/>
      <c r="AL21" s="129"/>
      <c r="AM21" s="129"/>
      <c r="AN21" s="129"/>
      <c r="AO21" s="129"/>
    </row>
    <row r="22" spans="1:41">
      <c r="A22" s="5" t="s">
        <v>76</v>
      </c>
      <c r="B22" s="7"/>
      <c r="C22" s="7"/>
      <c r="D22" s="7"/>
      <c r="E22" s="7"/>
      <c r="F22" s="7"/>
      <c r="G22" s="7"/>
      <c r="H22" s="7"/>
      <c r="J22" s="7">
        <v>3.09</v>
      </c>
      <c r="K22" s="146" t="s">
        <v>35</v>
      </c>
      <c r="N22">
        <v>2.5499999999999998</v>
      </c>
      <c r="O22" s="146" t="s">
        <v>35</v>
      </c>
      <c r="T22" s="3">
        <v>2.15</v>
      </c>
      <c r="U22" s="146" t="s">
        <v>35</v>
      </c>
      <c r="W22" s="146"/>
      <c r="X22" s="3">
        <v>2.81</v>
      </c>
      <c r="Y22" s="146" t="s">
        <v>35</v>
      </c>
      <c r="Z22" s="23">
        <v>1.3</v>
      </c>
      <c r="AA22" s="146" t="s">
        <v>35</v>
      </c>
      <c r="AB22">
        <v>1.1499999999999999</v>
      </c>
      <c r="AC22" s="146" t="s">
        <v>35</v>
      </c>
      <c r="AD22" s="3">
        <v>1.1200000000000001</v>
      </c>
      <c r="AE22" s="146" t="s">
        <v>35</v>
      </c>
      <c r="AF22" s="3">
        <v>1</v>
      </c>
      <c r="AG22" s="146" t="s">
        <v>35</v>
      </c>
      <c r="AH22" s="146">
        <v>0.83</v>
      </c>
      <c r="AI22" s="146" t="s">
        <v>35</v>
      </c>
      <c r="AJ22" s="182"/>
      <c r="AK22" s="6"/>
    </row>
    <row r="23" spans="1:41">
      <c r="A23" s="7"/>
      <c r="B23" s="7"/>
      <c r="C23" s="7"/>
      <c r="D23" s="7"/>
      <c r="E23" s="7"/>
      <c r="F23" s="7"/>
      <c r="G23" s="7"/>
      <c r="H23" s="7"/>
      <c r="J23" s="7">
        <v>2.42</v>
      </c>
      <c r="K23" t="s">
        <v>77</v>
      </c>
      <c r="N23">
        <v>2.1800000000000002</v>
      </c>
      <c r="O23" t="s">
        <v>78</v>
      </c>
      <c r="T23" s="3">
        <v>2.14</v>
      </c>
      <c r="U23" t="s">
        <v>79</v>
      </c>
      <c r="X23" s="3">
        <v>2.1</v>
      </c>
      <c r="Y23" t="s">
        <v>80</v>
      </c>
      <c r="Z23" s="23">
        <v>2.1</v>
      </c>
      <c r="AA23" t="s">
        <v>81</v>
      </c>
      <c r="AB23">
        <v>2.06</v>
      </c>
      <c r="AC23" t="s">
        <v>82</v>
      </c>
      <c r="AD23" s="3">
        <v>2.0299999999999998</v>
      </c>
      <c r="AE23" t="s">
        <v>83</v>
      </c>
      <c r="AF23" s="3">
        <v>2</v>
      </c>
      <c r="AG23" t="s">
        <v>81</v>
      </c>
      <c r="AH23" s="3">
        <v>2</v>
      </c>
      <c r="AI23" t="s">
        <v>81</v>
      </c>
      <c r="AK23" s="8"/>
    </row>
    <row r="24" spans="1:41">
      <c r="A24" s="7"/>
      <c r="B24" s="7"/>
      <c r="C24" s="7"/>
      <c r="D24" s="7"/>
      <c r="E24" s="7"/>
      <c r="F24" s="7"/>
      <c r="G24" s="7"/>
      <c r="H24" s="7"/>
      <c r="J24" s="7">
        <v>2.46</v>
      </c>
      <c r="K24" t="s">
        <v>84</v>
      </c>
      <c r="N24">
        <v>2.2200000000000002</v>
      </c>
      <c r="O24" t="s">
        <v>85</v>
      </c>
      <c r="T24" s="3"/>
      <c r="X24" s="3"/>
      <c r="Z24" s="23"/>
      <c r="AD24" s="3"/>
      <c r="AF24" s="3"/>
      <c r="AH24" s="3"/>
      <c r="AK24" s="8"/>
    </row>
    <row r="25" spans="1:41">
      <c r="A25" s="7"/>
      <c r="B25" s="7"/>
      <c r="C25" s="7"/>
      <c r="D25" s="7"/>
      <c r="E25" s="7"/>
      <c r="F25" s="7"/>
      <c r="G25" s="7"/>
      <c r="H25" s="7"/>
      <c r="J25" s="7"/>
      <c r="N25">
        <v>2.2599999999999998</v>
      </c>
      <c r="O25" t="s">
        <v>86</v>
      </c>
      <c r="T25" s="3"/>
      <c r="X25" s="3"/>
      <c r="Z25" s="23"/>
      <c r="AD25" s="3"/>
      <c r="AF25" s="3"/>
      <c r="AH25" s="3"/>
      <c r="AK25" s="8"/>
    </row>
    <row r="26" spans="1:41">
      <c r="A26" s="7"/>
      <c r="B26" s="7"/>
      <c r="C26" s="7"/>
      <c r="D26" s="7"/>
      <c r="E26" s="7"/>
      <c r="F26" s="7"/>
      <c r="G26" s="7"/>
      <c r="H26" s="7"/>
      <c r="J26" s="7"/>
      <c r="N26" s="3">
        <v>2.2999999999999998</v>
      </c>
      <c r="O26" t="s">
        <v>87</v>
      </c>
      <c r="T26" s="3"/>
      <c r="X26" s="3"/>
      <c r="Z26" s="23"/>
      <c r="AD26" s="3"/>
      <c r="AF26" s="3"/>
      <c r="AH26" s="3"/>
      <c r="AK26" s="8"/>
    </row>
    <row r="27" spans="1:41">
      <c r="A27" s="7"/>
      <c r="B27" s="7"/>
      <c r="C27" s="7"/>
      <c r="D27" s="7"/>
      <c r="E27" s="7"/>
      <c r="F27" s="7"/>
      <c r="G27" s="7"/>
      <c r="H27" s="7"/>
      <c r="J27" s="7"/>
      <c r="N27">
        <v>2.34</v>
      </c>
      <c r="O27" t="s">
        <v>88</v>
      </c>
      <c r="T27" s="3"/>
      <c r="X27" s="3"/>
      <c r="Z27" s="23"/>
      <c r="AD27" s="3"/>
      <c r="AF27" s="3"/>
      <c r="AH27" s="3"/>
      <c r="AK27" s="8"/>
    </row>
    <row r="28" spans="1:41">
      <c r="A28" s="7"/>
      <c r="B28" s="7"/>
      <c r="C28" s="7"/>
      <c r="D28" s="7"/>
      <c r="E28" s="7"/>
      <c r="F28" s="7"/>
      <c r="G28" s="7"/>
      <c r="H28" s="7"/>
      <c r="J28" s="7"/>
      <c r="N28">
        <v>2.38</v>
      </c>
      <c r="O28" t="s">
        <v>89</v>
      </c>
      <c r="T28" s="3"/>
      <c r="X28" s="3"/>
      <c r="Z28" s="23"/>
      <c r="AD28" s="3"/>
      <c r="AF28" s="3"/>
      <c r="AH28" s="3"/>
      <c r="AK28" s="8"/>
    </row>
    <row r="29" spans="1:41">
      <c r="A29" s="9"/>
      <c r="B29" s="9"/>
      <c r="C29" s="9"/>
      <c r="D29" s="9"/>
      <c r="E29" s="9"/>
      <c r="F29" s="9"/>
      <c r="G29" s="9"/>
      <c r="H29" s="9"/>
      <c r="I29" s="113"/>
      <c r="J29" s="9"/>
      <c r="K29" s="113"/>
      <c r="L29" s="113"/>
      <c r="M29" s="113"/>
      <c r="N29" s="113"/>
      <c r="O29" s="113"/>
      <c r="P29" s="113"/>
      <c r="Q29" s="113"/>
      <c r="R29" s="113"/>
      <c r="S29" s="113"/>
      <c r="T29" s="183">
        <v>2.1800000000000002</v>
      </c>
      <c r="U29" s="113" t="s">
        <v>90</v>
      </c>
      <c r="V29" s="113"/>
      <c r="W29" s="113"/>
      <c r="X29" s="183">
        <v>2.14</v>
      </c>
      <c r="Y29" s="113" t="s">
        <v>91</v>
      </c>
      <c r="Z29" s="183"/>
      <c r="AA29" s="113"/>
      <c r="AB29" s="183">
        <v>2.1</v>
      </c>
      <c r="AC29" s="113" t="s">
        <v>92</v>
      </c>
      <c r="AD29" s="113">
        <v>2.06</v>
      </c>
      <c r="AE29" s="113" t="s">
        <v>93</v>
      </c>
      <c r="AF29" s="113"/>
      <c r="AG29" s="113"/>
      <c r="AH29" s="113"/>
      <c r="AI29" s="113"/>
      <c r="AJ29" s="183"/>
      <c r="AK29" s="10"/>
    </row>
    <row r="30" spans="1:41" ht="15" thickBot="1">
      <c r="H30" s="7"/>
      <c r="J30" s="7"/>
    </row>
    <row r="31" spans="1:41">
      <c r="A31" s="121"/>
      <c r="B31" s="130" t="s">
        <v>1</v>
      </c>
      <c r="C31" s="241"/>
      <c r="D31" s="130" t="s">
        <v>2</v>
      </c>
      <c r="E31" s="241"/>
      <c r="F31" s="130" t="s">
        <v>54</v>
      </c>
      <c r="G31" s="241"/>
      <c r="H31" s="130" t="s">
        <v>55</v>
      </c>
      <c r="I31" s="241"/>
      <c r="J31" s="130" t="s">
        <v>4</v>
      </c>
      <c r="K31" s="241"/>
      <c r="L31" s="130" t="s">
        <v>56</v>
      </c>
      <c r="M31" s="241"/>
      <c r="N31" s="135" t="s">
        <v>6</v>
      </c>
      <c r="O31" s="241"/>
      <c r="P31" s="135" t="s">
        <v>7</v>
      </c>
      <c r="Q31" s="241"/>
      <c r="R31" s="135" t="s">
        <v>8</v>
      </c>
      <c r="S31" s="241"/>
      <c r="T31" s="130" t="s">
        <v>9</v>
      </c>
      <c r="U31" s="241"/>
      <c r="V31" s="241" t="s">
        <v>10</v>
      </c>
      <c r="W31" s="241"/>
      <c r="X31" s="117" t="s">
        <v>11</v>
      </c>
      <c r="Y31" s="122"/>
      <c r="Z31" s="324" t="s">
        <v>57</v>
      </c>
      <c r="AA31" s="122"/>
      <c r="AB31" s="117" t="s">
        <v>58</v>
      </c>
      <c r="AC31" s="122"/>
      <c r="AD31" s="117" t="s">
        <v>59</v>
      </c>
      <c r="AE31" s="122"/>
      <c r="AF31" s="117" t="s">
        <v>60</v>
      </c>
      <c r="AG31" s="122"/>
      <c r="AH31" s="117" t="s">
        <v>61</v>
      </c>
      <c r="AI31" s="122"/>
      <c r="AJ31" s="117" t="s">
        <v>19</v>
      </c>
      <c r="AK31" s="122"/>
      <c r="AL31" s="117" t="s">
        <v>20</v>
      </c>
      <c r="AM31" s="122"/>
      <c r="AN31" s="123" t="s">
        <v>62</v>
      </c>
      <c r="AO31" s="124"/>
    </row>
    <row r="32" spans="1:41">
      <c r="A32" s="11" t="s">
        <v>94</v>
      </c>
      <c r="B32" s="327">
        <v>17917.43</v>
      </c>
      <c r="C32" s="31" t="s">
        <v>95</v>
      </c>
      <c r="D32" s="120">
        <v>17566.11</v>
      </c>
      <c r="E32" s="31" t="s">
        <v>95</v>
      </c>
      <c r="F32" s="120">
        <v>17221.68</v>
      </c>
      <c r="G32" s="31" t="s">
        <v>95</v>
      </c>
      <c r="H32" s="120">
        <v>17221.68</v>
      </c>
      <c r="I32" s="31" t="s">
        <v>95</v>
      </c>
      <c r="J32" s="120">
        <v>17221.68</v>
      </c>
      <c r="K32" s="31" t="s">
        <v>95</v>
      </c>
      <c r="L32" s="120">
        <v>16884</v>
      </c>
      <c r="M32" s="31" t="s">
        <v>95</v>
      </c>
      <c r="N32" s="120">
        <v>16552.939999999999</v>
      </c>
      <c r="O32" s="31" t="s">
        <v>95</v>
      </c>
      <c r="P32" s="120">
        <f>R32*1.02</f>
        <v>16228.3734</v>
      </c>
      <c r="Q32" s="31" t="s">
        <v>95</v>
      </c>
      <c r="R32" s="120">
        <v>15910.17</v>
      </c>
      <c r="S32" s="31" t="s">
        <v>95</v>
      </c>
      <c r="T32" s="29">
        <v>15598.21</v>
      </c>
      <c r="U32" s="31" t="s">
        <v>95</v>
      </c>
      <c r="V32" s="114">
        <v>15292.36</v>
      </c>
      <c r="W32" s="31" t="s">
        <v>95</v>
      </c>
      <c r="X32" s="120">
        <v>14992.51</v>
      </c>
      <c r="Y32" s="31" t="s">
        <v>95</v>
      </c>
      <c r="Z32" s="274">
        <v>14698.54</v>
      </c>
      <c r="AA32" s="31" t="s">
        <v>95</v>
      </c>
      <c r="AB32" s="120">
        <v>13786.46</v>
      </c>
      <c r="AC32" s="31" t="s">
        <v>95</v>
      </c>
      <c r="AD32" s="120">
        <v>13786.46</v>
      </c>
      <c r="AE32" s="31" t="s">
        <v>95</v>
      </c>
      <c r="AF32" s="120">
        <v>13516.14</v>
      </c>
      <c r="AG32" s="31" t="s">
        <v>95</v>
      </c>
      <c r="AH32" s="120">
        <v>14545</v>
      </c>
      <c r="AI32" s="31" t="s">
        <v>96</v>
      </c>
      <c r="AJ32" s="120">
        <v>14259.8</v>
      </c>
      <c r="AK32" s="31" t="s">
        <v>96</v>
      </c>
      <c r="AL32" s="120">
        <v>13980.2</v>
      </c>
      <c r="AM32" s="31" t="s">
        <v>96</v>
      </c>
      <c r="AN32" s="200">
        <v>13706.08</v>
      </c>
      <c r="AO32" s="31" t="s">
        <v>96</v>
      </c>
    </row>
    <row r="33" spans="2:40">
      <c r="B33" s="327">
        <v>22441.69</v>
      </c>
      <c r="C33" s="31" t="s">
        <v>97</v>
      </c>
      <c r="D33" s="120">
        <v>22001.66</v>
      </c>
      <c r="E33" s="31" t="s">
        <v>97</v>
      </c>
      <c r="F33" s="120">
        <v>21570.25</v>
      </c>
      <c r="G33" s="31" t="s">
        <v>97</v>
      </c>
      <c r="H33" s="120">
        <v>21570.25</v>
      </c>
      <c r="I33" s="31" t="s">
        <v>97</v>
      </c>
      <c r="J33" s="120">
        <v>21570.25</v>
      </c>
      <c r="K33" s="31" t="s">
        <v>97</v>
      </c>
      <c r="L33" s="120">
        <v>21147.3</v>
      </c>
      <c r="M33" s="31" t="s">
        <v>97</v>
      </c>
      <c r="N33" s="120">
        <v>20732.650000000001</v>
      </c>
      <c r="O33" s="31" t="s">
        <v>97</v>
      </c>
      <c r="P33" s="120">
        <f>R33*1.02</f>
        <v>20326.131600000001</v>
      </c>
      <c r="Q33" s="31" t="s">
        <v>97</v>
      </c>
      <c r="R33" s="120">
        <v>19927.580000000002</v>
      </c>
      <c r="S33" s="31" t="s">
        <v>97</v>
      </c>
      <c r="T33" s="120">
        <v>19536.84</v>
      </c>
      <c r="U33" s="31" t="s">
        <v>97</v>
      </c>
      <c r="V33" s="120">
        <v>19153.759999999998</v>
      </c>
      <c r="W33" s="31" t="s">
        <v>97</v>
      </c>
      <c r="X33" s="120">
        <v>18778.2</v>
      </c>
      <c r="Y33" s="31" t="s">
        <v>97</v>
      </c>
      <c r="Z33" s="274">
        <v>18410</v>
      </c>
      <c r="AA33" s="31" t="s">
        <v>97</v>
      </c>
      <c r="AB33" s="274">
        <v>17977.53</v>
      </c>
      <c r="AC33" s="31" t="s">
        <v>97</v>
      </c>
      <c r="AD33" s="274">
        <v>17977.53</v>
      </c>
      <c r="AE33" s="31" t="s">
        <v>97</v>
      </c>
      <c r="AF33" s="274">
        <v>17625.03</v>
      </c>
      <c r="AG33" s="31" t="s">
        <v>97</v>
      </c>
      <c r="AJ33"/>
      <c r="AN33" s="3"/>
    </row>
  </sheetData>
  <mergeCells count="13">
    <mergeCell ref="B8:C8"/>
    <mergeCell ref="B9:C9"/>
    <mergeCell ref="AJ21:AK21"/>
    <mergeCell ref="L8:M8"/>
    <mergeCell ref="L9:M9"/>
    <mergeCell ref="J8:K8"/>
    <mergeCell ref="J9:K9"/>
    <mergeCell ref="D8:E8"/>
    <mergeCell ref="D9:E9"/>
    <mergeCell ref="F8:G8"/>
    <mergeCell ref="F9:G9"/>
    <mergeCell ref="H8:I8"/>
    <mergeCell ref="H9:I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BBBF4-ADF5-45FE-9ADA-42F9F417AE1F}">
  <dimension ref="A1:C9"/>
  <sheetViews>
    <sheetView zoomScale="120" zoomScaleNormal="120" workbookViewId="0">
      <selection activeCell="B5" sqref="B5"/>
    </sheetView>
  </sheetViews>
  <sheetFormatPr defaultRowHeight="14.45"/>
  <cols>
    <col min="1" max="1" width="31.42578125" customWidth="1"/>
    <col min="3" max="3" width="37.7109375" bestFit="1" customWidth="1"/>
  </cols>
  <sheetData>
    <row r="1" spans="1:3" s="1" customFormat="1" ht="23.45">
      <c r="A1" s="4" t="s">
        <v>98</v>
      </c>
      <c r="B1" s="4"/>
      <c r="C1" s="4"/>
    </row>
    <row r="2" spans="1:3" ht="15" thickBot="1"/>
    <row r="3" spans="1:3" s="241" customFormat="1">
      <c r="A3" s="121"/>
      <c r="B3" s="130"/>
    </row>
    <row r="4" spans="1:3">
      <c r="A4" s="11" t="s">
        <v>99</v>
      </c>
      <c r="B4" s="120">
        <v>70</v>
      </c>
      <c r="C4" s="31" t="s">
        <v>100</v>
      </c>
    </row>
    <row r="5" spans="1:3">
      <c r="B5" s="120">
        <v>42</v>
      </c>
      <c r="C5" s="31" t="s">
        <v>101</v>
      </c>
    </row>
    <row r="7" spans="1:3">
      <c r="A7" t="s">
        <v>102</v>
      </c>
    </row>
    <row r="9" spans="1:3">
      <c r="C9" s="44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85187-F6BE-4B30-847D-BBEB4A344F3B}">
  <dimension ref="A1:M5"/>
  <sheetViews>
    <sheetView workbookViewId="0">
      <selection activeCell="B5" sqref="B5"/>
    </sheetView>
  </sheetViews>
  <sheetFormatPr defaultRowHeight="14.45"/>
  <cols>
    <col min="1" max="1" width="31.28515625" bestFit="1" customWidth="1"/>
    <col min="2" max="2" width="5" bestFit="1" customWidth="1"/>
    <col min="3" max="3" width="31.28515625" customWidth="1"/>
    <col min="4" max="4" width="5" bestFit="1" customWidth="1"/>
    <col min="5" max="5" width="31.28515625" customWidth="1"/>
    <col min="6" max="6" width="5" bestFit="1" customWidth="1"/>
    <col min="7" max="7" width="31.28515625" customWidth="1"/>
    <col min="8" max="8" width="5.42578125" customWidth="1"/>
    <col min="9" max="9" width="26.28515625" customWidth="1"/>
    <col min="10" max="10" width="4.28515625" customWidth="1"/>
    <col min="11" max="11" width="26.7109375" customWidth="1"/>
    <col min="12" max="12" width="4.7109375" customWidth="1"/>
    <col min="13" max="13" width="26.7109375" customWidth="1"/>
  </cols>
  <sheetData>
    <row r="1" spans="1:13" ht="23.45">
      <c r="A1" s="4" t="s">
        <v>103</v>
      </c>
      <c r="B1" s="17"/>
      <c r="C1" s="17"/>
      <c r="D1" s="17"/>
      <c r="E1" s="17"/>
      <c r="F1" s="17"/>
      <c r="G1" s="17"/>
      <c r="H1" s="17"/>
      <c r="J1" s="17"/>
      <c r="L1" s="17"/>
    </row>
    <row r="3" spans="1:13" ht="15" thickBot="1"/>
    <row r="4" spans="1:13">
      <c r="A4" s="121"/>
      <c r="B4" s="135" t="s">
        <v>104</v>
      </c>
      <c r="C4" s="241"/>
      <c r="D4" s="135" t="s">
        <v>105</v>
      </c>
      <c r="E4" s="241"/>
      <c r="F4" s="135" t="s">
        <v>106</v>
      </c>
      <c r="G4" s="241"/>
      <c r="H4" s="135" t="s">
        <v>107</v>
      </c>
      <c r="I4" s="241"/>
      <c r="J4" s="456" t="s">
        <v>108</v>
      </c>
      <c r="K4" s="457"/>
      <c r="L4" s="456" t="s">
        <v>109</v>
      </c>
      <c r="M4" s="457"/>
    </row>
    <row r="5" spans="1:13">
      <c r="A5" s="290" t="s">
        <v>103</v>
      </c>
      <c r="B5" s="120">
        <v>3.57</v>
      </c>
      <c r="C5" s="31" t="s">
        <v>110</v>
      </c>
      <c r="D5" s="411">
        <v>3.5</v>
      </c>
      <c r="E5" s="31" t="s">
        <v>110</v>
      </c>
      <c r="F5" s="11">
        <v>3.43</v>
      </c>
      <c r="G5" s="31" t="s">
        <v>110</v>
      </c>
      <c r="H5" s="11">
        <v>3.36</v>
      </c>
      <c r="I5" s="31" t="s">
        <v>110</v>
      </c>
      <c r="J5" s="120">
        <v>3.29</v>
      </c>
      <c r="K5" s="31" t="s">
        <v>110</v>
      </c>
      <c r="L5" s="120">
        <v>3.23</v>
      </c>
      <c r="M5" s="31" t="s">
        <v>110</v>
      </c>
    </row>
  </sheetData>
  <mergeCells count="2">
    <mergeCell ref="L4:M4"/>
    <mergeCell ref="J4:K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87"/>
  <sheetViews>
    <sheetView zoomScaleNormal="100" workbookViewId="0"/>
  </sheetViews>
  <sheetFormatPr defaultColWidth="8.85546875" defaultRowHeight="14.45"/>
  <cols>
    <col min="1" max="1" width="86.7109375" style="32" customWidth="1"/>
    <col min="2" max="2" width="24.7109375" style="32" customWidth="1"/>
    <col min="3" max="3" width="23.85546875" style="32" customWidth="1"/>
    <col min="4" max="4" width="10" style="32" bestFit="1" customWidth="1"/>
    <col min="5" max="5" width="16.42578125" style="32" customWidth="1"/>
    <col min="6" max="6" width="19.7109375" style="32" customWidth="1"/>
    <col min="7" max="7" width="12.7109375" style="32" customWidth="1"/>
    <col min="8" max="8" width="23.140625" style="32" customWidth="1"/>
    <col min="9" max="9" width="19.140625" style="32" customWidth="1"/>
    <col min="10" max="10" width="10.42578125" style="32" bestFit="1" customWidth="1"/>
    <col min="11" max="11" width="15.28515625" style="32" bestFit="1" customWidth="1"/>
    <col min="12" max="12" width="13.85546875" style="32" bestFit="1" customWidth="1"/>
    <col min="13" max="13" width="11.28515625" style="32" bestFit="1" customWidth="1"/>
    <col min="14" max="14" width="15.28515625" style="32" bestFit="1" customWidth="1"/>
    <col min="15" max="15" width="13.85546875" style="32" bestFit="1" customWidth="1"/>
    <col min="16" max="16" width="14.85546875" style="32" customWidth="1"/>
    <col min="17" max="17" width="21.7109375" style="32" customWidth="1"/>
    <col min="18" max="18" width="15.42578125" style="33" customWidth="1"/>
    <col min="19" max="19" width="14.28515625" style="33" customWidth="1"/>
    <col min="20" max="20" width="21.7109375" style="32" customWidth="1"/>
    <col min="21" max="21" width="15.42578125" style="33" customWidth="1"/>
    <col min="22" max="22" width="14.28515625" style="33" customWidth="1"/>
    <col min="23" max="23" width="18" style="32" customWidth="1"/>
    <col min="24" max="24" width="15.42578125" style="33" customWidth="1"/>
    <col min="25" max="25" width="14.28515625" style="33" customWidth="1"/>
    <col min="26" max="26" width="18" style="32" customWidth="1"/>
    <col min="27" max="27" width="13.85546875" style="33" customWidth="1"/>
    <col min="28" max="28" width="14.28515625" style="33" customWidth="1"/>
    <col min="29" max="29" width="15.28515625" style="32" customWidth="1"/>
    <col min="30" max="30" width="13.42578125" style="33" customWidth="1"/>
    <col min="31" max="31" width="14.28515625" style="33" customWidth="1"/>
    <col min="32" max="32" width="16.140625" style="39" customWidth="1"/>
    <col min="33" max="33" width="14" style="33" customWidth="1"/>
    <col min="34" max="34" width="13.140625" style="33" customWidth="1"/>
    <col min="35" max="35" width="20.5703125" style="32" customWidth="1"/>
    <col min="36" max="16384" width="8.85546875" style="32"/>
  </cols>
  <sheetData>
    <row r="1" spans="1:34" s="37" customFormat="1" ht="25.9" customHeight="1">
      <c r="A1" s="34" t="s">
        <v>111</v>
      </c>
      <c r="B1" s="465" t="s">
        <v>112</v>
      </c>
      <c r="C1" s="465"/>
      <c r="D1" s="465"/>
      <c r="E1" s="34"/>
      <c r="F1" s="35" t="s">
        <v>113</v>
      </c>
      <c r="G1" s="34"/>
      <c r="H1" s="34"/>
      <c r="I1" s="35" t="s">
        <v>114</v>
      </c>
      <c r="J1" s="34"/>
      <c r="K1" s="34"/>
      <c r="L1" s="35" t="s">
        <v>115</v>
      </c>
      <c r="M1" s="34"/>
      <c r="N1" s="34"/>
      <c r="O1" s="35" t="s">
        <v>116</v>
      </c>
      <c r="P1" s="34"/>
      <c r="Q1" s="40"/>
      <c r="R1" s="35" t="s">
        <v>117</v>
      </c>
      <c r="S1" s="35"/>
      <c r="T1" s="40"/>
      <c r="U1" s="35" t="s">
        <v>118</v>
      </c>
      <c r="V1" s="35"/>
      <c r="W1" s="40"/>
      <c r="X1" s="35"/>
      <c r="Y1" s="35"/>
      <c r="Z1" s="40"/>
      <c r="AA1" s="35"/>
      <c r="AB1" s="35"/>
      <c r="AC1" s="40"/>
      <c r="AD1" s="35"/>
      <c r="AE1" s="35"/>
      <c r="AF1" s="36"/>
      <c r="AG1" s="35"/>
      <c r="AH1" s="35"/>
    </row>
    <row r="2" spans="1:34">
      <c r="Q2" s="38"/>
      <c r="T2" s="38"/>
      <c r="W2" s="38"/>
      <c r="Z2" s="38"/>
      <c r="AC2" s="38"/>
    </row>
    <row r="3" spans="1:34" ht="15.6">
      <c r="A3" s="46" t="s">
        <v>119</v>
      </c>
      <c r="B3" s="472">
        <v>2025</v>
      </c>
      <c r="C3" s="472"/>
      <c r="D3" s="472"/>
      <c r="E3" s="479">
        <v>2024</v>
      </c>
      <c r="F3" s="480"/>
      <c r="G3" s="481"/>
      <c r="H3" s="479">
        <v>2023</v>
      </c>
      <c r="I3" s="480"/>
      <c r="J3" s="481"/>
      <c r="K3" s="466">
        <v>2022</v>
      </c>
      <c r="L3" s="467"/>
      <c r="M3" s="468"/>
      <c r="N3" s="466">
        <v>2021</v>
      </c>
      <c r="O3" s="467"/>
      <c r="P3" s="468"/>
      <c r="Q3" s="512">
        <v>2020</v>
      </c>
      <c r="R3" s="513"/>
      <c r="S3" s="514"/>
      <c r="T3" s="512">
        <v>2019</v>
      </c>
      <c r="U3" s="513"/>
      <c r="V3" s="514"/>
      <c r="W3" s="512">
        <v>2018</v>
      </c>
      <c r="X3" s="513"/>
      <c r="Y3" s="514"/>
      <c r="Z3" s="512">
        <v>2017</v>
      </c>
      <c r="AA3" s="513"/>
      <c r="AB3" s="514"/>
      <c r="AC3" s="512">
        <v>2016</v>
      </c>
      <c r="AD3" s="513"/>
      <c r="AE3" s="514"/>
      <c r="AF3" s="512">
        <v>2015</v>
      </c>
      <c r="AG3" s="513"/>
      <c r="AH3" s="514"/>
    </row>
    <row r="4" spans="1:34" ht="15.6">
      <c r="A4" s="47"/>
      <c r="B4" s="442" t="s">
        <v>120</v>
      </c>
      <c r="C4" s="473" t="s">
        <v>121</v>
      </c>
      <c r="D4" s="473"/>
      <c r="E4" s="373" t="s">
        <v>120</v>
      </c>
      <c r="F4" s="482" t="s">
        <v>121</v>
      </c>
      <c r="G4" s="481"/>
      <c r="H4" s="373" t="s">
        <v>120</v>
      </c>
      <c r="I4" s="482" t="s">
        <v>121</v>
      </c>
      <c r="J4" s="481"/>
      <c r="K4" s="184" t="s">
        <v>120</v>
      </c>
      <c r="L4" s="510" t="s">
        <v>121</v>
      </c>
      <c r="M4" s="511"/>
      <c r="N4" s="184" t="s">
        <v>120</v>
      </c>
      <c r="O4" s="510" t="s">
        <v>121</v>
      </c>
      <c r="P4" s="511"/>
      <c r="Q4" s="184" t="s">
        <v>120</v>
      </c>
      <c r="R4" s="510" t="s">
        <v>121</v>
      </c>
      <c r="S4" s="511"/>
      <c r="T4" s="184" t="s">
        <v>120</v>
      </c>
      <c r="U4" s="510" t="s">
        <v>121</v>
      </c>
      <c r="V4" s="511"/>
      <c r="W4" s="184" t="s">
        <v>120</v>
      </c>
      <c r="X4" s="510" t="s">
        <v>121</v>
      </c>
      <c r="Y4" s="511"/>
      <c r="Z4" s="184" t="s">
        <v>120</v>
      </c>
      <c r="AA4" s="510" t="s">
        <v>121</v>
      </c>
      <c r="AB4" s="511"/>
      <c r="AC4" s="184" t="s">
        <v>120</v>
      </c>
      <c r="AD4" s="510" t="s">
        <v>121</v>
      </c>
      <c r="AE4" s="511"/>
      <c r="AF4" s="185" t="s">
        <v>120</v>
      </c>
      <c r="AG4" s="510" t="s">
        <v>121</v>
      </c>
      <c r="AH4" s="511"/>
    </row>
    <row r="5" spans="1:34">
      <c r="A5" s="186" t="s">
        <v>122</v>
      </c>
      <c r="B5" s="298">
        <v>20.55</v>
      </c>
      <c r="C5" s="417" t="s">
        <v>123</v>
      </c>
      <c r="D5" s="300">
        <v>54125.08</v>
      </c>
      <c r="E5" s="298">
        <v>19.829999999999998</v>
      </c>
      <c r="F5" s="417" t="s">
        <v>123</v>
      </c>
      <c r="G5" s="300">
        <v>52239.24</v>
      </c>
      <c r="H5" s="296">
        <v>19.07</v>
      </c>
      <c r="I5" s="297" t="s">
        <v>123</v>
      </c>
      <c r="J5" s="189">
        <v>50230.04</v>
      </c>
      <c r="K5" s="296">
        <v>17.39</v>
      </c>
      <c r="L5" s="297" t="s">
        <v>123</v>
      </c>
      <c r="M5" s="189">
        <v>45796.9</v>
      </c>
      <c r="N5" s="249">
        <v>17.072379999999999</v>
      </c>
      <c r="O5" s="250" t="s">
        <v>123</v>
      </c>
      <c r="P5" s="251">
        <v>44947.389755998003</v>
      </c>
      <c r="Q5" s="187">
        <v>16.90157</v>
      </c>
      <c r="R5" s="188" t="s">
        <v>123</v>
      </c>
      <c r="S5" s="189">
        <v>44493.555490000006</v>
      </c>
      <c r="T5" s="187" t="s">
        <v>124</v>
      </c>
      <c r="U5" s="188" t="s">
        <v>123</v>
      </c>
      <c r="V5" s="189">
        <v>43857.62</v>
      </c>
      <c r="W5" s="187" t="s">
        <v>125</v>
      </c>
      <c r="X5" s="188" t="s">
        <v>123</v>
      </c>
      <c r="Y5" s="189">
        <v>43103.31</v>
      </c>
      <c r="Z5" s="187" t="s">
        <v>126</v>
      </c>
      <c r="AA5" s="188" t="s">
        <v>123</v>
      </c>
      <c r="AB5" s="189">
        <v>42411.99</v>
      </c>
      <c r="AC5" s="187" t="s">
        <v>127</v>
      </c>
      <c r="AD5" s="188" t="s">
        <v>123</v>
      </c>
      <c r="AE5" s="189">
        <v>41958.83</v>
      </c>
      <c r="AF5" s="187" t="s">
        <v>128</v>
      </c>
      <c r="AG5" s="188" t="s">
        <v>123</v>
      </c>
      <c r="AH5" s="189">
        <v>41787.5</v>
      </c>
    </row>
    <row r="6" spans="1:34">
      <c r="A6" s="51" t="s">
        <v>129</v>
      </c>
      <c r="B6" s="298">
        <v>27.18</v>
      </c>
      <c r="C6" s="418">
        <v>54125.09</v>
      </c>
      <c r="D6" s="300">
        <v>77442.789999999994</v>
      </c>
      <c r="E6" s="298">
        <v>26.23</v>
      </c>
      <c r="F6" s="418">
        <v>52239.25</v>
      </c>
      <c r="G6" s="300">
        <v>74744.509999999995</v>
      </c>
      <c r="H6" s="298">
        <v>25.22</v>
      </c>
      <c r="I6" s="299">
        <v>50230.05</v>
      </c>
      <c r="J6" s="300">
        <v>71869.72</v>
      </c>
      <c r="K6" s="298">
        <v>22.99</v>
      </c>
      <c r="L6" s="299">
        <v>45796.91</v>
      </c>
      <c r="M6" s="300">
        <v>65526.73</v>
      </c>
      <c r="N6" s="252">
        <v>22.557766000000001</v>
      </c>
      <c r="O6" s="253">
        <v>44947.400004477</v>
      </c>
      <c r="P6" s="254">
        <v>64311.25</v>
      </c>
      <c r="Q6" s="71">
        <v>22.329145</v>
      </c>
      <c r="R6" s="62">
        <v>44493.565634999999</v>
      </c>
      <c r="S6" s="73">
        <v>63661.904000000002</v>
      </c>
      <c r="T6" s="71" t="s">
        <v>130</v>
      </c>
      <c r="U6" s="62">
        <v>43857.63</v>
      </c>
      <c r="V6" s="73">
        <v>62752</v>
      </c>
      <c r="W6" s="71" t="s">
        <v>131</v>
      </c>
      <c r="X6" s="62">
        <v>43103.32</v>
      </c>
      <c r="Y6" s="73">
        <v>61672.73</v>
      </c>
      <c r="Z6" s="71" t="s">
        <v>132</v>
      </c>
      <c r="AA6" s="62">
        <v>42412</v>
      </c>
      <c r="AB6" s="73">
        <v>60683.59</v>
      </c>
      <c r="AC6" s="71" t="s">
        <v>133</v>
      </c>
      <c r="AD6" s="62">
        <v>41958.84</v>
      </c>
      <c r="AE6" s="73">
        <v>60035.21</v>
      </c>
      <c r="AF6" s="71" t="s">
        <v>134</v>
      </c>
      <c r="AG6" s="62">
        <v>41787.51</v>
      </c>
      <c r="AH6" s="73">
        <v>59790.07</v>
      </c>
    </row>
    <row r="7" spans="1:34">
      <c r="A7" s="48"/>
      <c r="B7" s="296"/>
      <c r="C7" s="296"/>
      <c r="D7" s="296"/>
      <c r="E7" s="301"/>
      <c r="G7" s="81"/>
      <c r="H7" s="301"/>
      <c r="J7" s="81"/>
      <c r="K7" s="301"/>
      <c r="M7" s="81"/>
      <c r="N7" s="48"/>
      <c r="O7" s="48"/>
      <c r="P7" s="48"/>
      <c r="Q7" s="55"/>
      <c r="S7" s="49"/>
      <c r="T7" s="55"/>
      <c r="V7" s="49"/>
      <c r="W7" s="55"/>
      <c r="Y7" s="49"/>
      <c r="Z7" s="55"/>
      <c r="AB7" s="49"/>
      <c r="AC7" s="55"/>
      <c r="AE7" s="49"/>
      <c r="AF7" s="55"/>
      <c r="AH7" s="49"/>
    </row>
    <row r="8" spans="1:34">
      <c r="A8" s="186" t="s">
        <v>135</v>
      </c>
      <c r="B8" s="55">
        <v>27.78</v>
      </c>
      <c r="C8" s="33">
        <v>77442.799999999988</v>
      </c>
      <c r="D8" s="49">
        <v>81142.789999999994</v>
      </c>
      <c r="E8" s="443">
        <v>26.83</v>
      </c>
      <c r="F8" s="191">
        <v>74744.52</v>
      </c>
      <c r="G8" s="192">
        <v>78444.509999999995</v>
      </c>
      <c r="H8" s="419">
        <v>25.82</v>
      </c>
      <c r="I8" s="303">
        <v>71869.73</v>
      </c>
      <c r="J8" s="192">
        <v>75569.72</v>
      </c>
      <c r="K8" s="302">
        <v>23.59</v>
      </c>
      <c r="L8" s="303">
        <v>65526.74</v>
      </c>
      <c r="M8" s="192">
        <v>69226.73</v>
      </c>
      <c r="N8" s="255">
        <v>23.157765999999999</v>
      </c>
      <c r="O8" s="256">
        <v>64311.26</v>
      </c>
      <c r="P8" s="256">
        <v>68011.25</v>
      </c>
      <c r="Q8" s="226">
        <v>22.929145000000002</v>
      </c>
      <c r="R8" s="191">
        <v>63661.914000000004</v>
      </c>
      <c r="S8" s="192">
        <v>67361.90400000001</v>
      </c>
      <c r="T8" s="190">
        <v>22.61</v>
      </c>
      <c r="U8" s="191">
        <v>62752.01</v>
      </c>
      <c r="V8" s="192">
        <v>66452</v>
      </c>
      <c r="W8" s="190">
        <v>22.23</v>
      </c>
      <c r="X8" s="191">
        <v>61672.74</v>
      </c>
      <c r="Y8" s="192">
        <v>65372.73</v>
      </c>
      <c r="Z8" s="190">
        <v>21.88</v>
      </c>
      <c r="AA8" s="191">
        <v>60683.6</v>
      </c>
      <c r="AB8" s="192">
        <v>64383.59</v>
      </c>
      <c r="AC8" s="190">
        <v>21.65</v>
      </c>
      <c r="AD8" s="191">
        <v>60035.22</v>
      </c>
      <c r="AE8" s="192">
        <v>63735.21</v>
      </c>
      <c r="AF8" s="193">
        <v>21.56</v>
      </c>
      <c r="AG8" s="194">
        <v>59790.080000000002</v>
      </c>
      <c r="AH8" s="195">
        <v>63490.07</v>
      </c>
    </row>
    <row r="9" spans="1:34">
      <c r="A9" s="48"/>
      <c r="B9" s="55">
        <v>28.380000000000003</v>
      </c>
      <c r="C9" s="33">
        <v>81142.799999999988</v>
      </c>
      <c r="D9" s="49">
        <v>84842.79</v>
      </c>
      <c r="E9" s="406">
        <v>27.43</v>
      </c>
      <c r="F9" s="44">
        <v>78444.52</v>
      </c>
      <c r="G9" s="57">
        <v>82144.509999999995</v>
      </c>
      <c r="H9" s="416">
        <v>26.42</v>
      </c>
      <c r="I9" s="305">
        <v>75569.73</v>
      </c>
      <c r="J9" s="57">
        <v>79269.72</v>
      </c>
      <c r="K9" s="304">
        <v>24.19</v>
      </c>
      <c r="L9" s="305">
        <v>69226.740000000005</v>
      </c>
      <c r="M9" s="57">
        <v>72926.73</v>
      </c>
      <c r="N9" s="257">
        <v>23.757766</v>
      </c>
      <c r="O9" s="258">
        <v>68011.259999999995</v>
      </c>
      <c r="P9" s="258">
        <v>71711.25</v>
      </c>
      <c r="Q9" s="227">
        <v>23.529145000000003</v>
      </c>
      <c r="R9" s="44">
        <v>67361.914000000004</v>
      </c>
      <c r="S9" s="57">
        <v>71061.90400000001</v>
      </c>
      <c r="T9" s="56">
        <v>23.21</v>
      </c>
      <c r="U9" s="44">
        <v>66452.009999999995</v>
      </c>
      <c r="V9" s="57">
        <v>70152</v>
      </c>
      <c r="W9" s="56">
        <v>22.83</v>
      </c>
      <c r="X9" s="44">
        <v>65372.74</v>
      </c>
      <c r="Y9" s="57">
        <v>69072.73</v>
      </c>
      <c r="Z9" s="56">
        <v>22.48</v>
      </c>
      <c r="AA9" s="44">
        <v>64383.6</v>
      </c>
      <c r="AB9" s="57">
        <v>68083.59</v>
      </c>
      <c r="AC9" s="56">
        <v>22.25</v>
      </c>
      <c r="AD9" s="44">
        <v>63735.22</v>
      </c>
      <c r="AE9" s="57">
        <v>67435.210000000006</v>
      </c>
      <c r="AF9" s="60">
        <v>22.16</v>
      </c>
      <c r="AG9" s="45">
        <v>63490.080000000002</v>
      </c>
      <c r="AH9" s="50">
        <v>67190.070000000007</v>
      </c>
    </row>
    <row r="10" spans="1:34">
      <c r="A10" s="48"/>
      <c r="B10" s="55">
        <v>28.980000000000004</v>
      </c>
      <c r="C10" s="33">
        <v>84842.799999999988</v>
      </c>
      <c r="D10" s="49">
        <v>88542.79</v>
      </c>
      <c r="E10" s="406">
        <v>28.03</v>
      </c>
      <c r="F10" s="44">
        <v>82144.52</v>
      </c>
      <c r="G10" s="57">
        <v>85844.51</v>
      </c>
      <c r="H10" s="416">
        <v>27.02</v>
      </c>
      <c r="I10" s="305">
        <v>79269.73</v>
      </c>
      <c r="J10" s="57">
        <v>82969.72</v>
      </c>
      <c r="K10" s="304">
        <v>24.79</v>
      </c>
      <c r="L10" s="305">
        <v>72926.740000000005</v>
      </c>
      <c r="M10" s="57">
        <v>76626.73</v>
      </c>
      <c r="N10" s="257">
        <v>24.36</v>
      </c>
      <c r="O10" s="258">
        <v>71711.259999999995</v>
      </c>
      <c r="P10" s="258">
        <v>75411.25</v>
      </c>
      <c r="Q10" s="227">
        <v>24.13</v>
      </c>
      <c r="R10" s="44">
        <v>71061.914000000004</v>
      </c>
      <c r="S10" s="57">
        <v>74761.90400000001</v>
      </c>
      <c r="T10" s="56">
        <v>23.81</v>
      </c>
      <c r="U10" s="44">
        <v>70152.009999999995</v>
      </c>
      <c r="V10" s="57">
        <v>73852</v>
      </c>
      <c r="W10" s="56">
        <v>23.43</v>
      </c>
      <c r="X10" s="44">
        <v>69072.740000000005</v>
      </c>
      <c r="Y10" s="57">
        <v>72772.73</v>
      </c>
      <c r="Z10" s="56">
        <v>23.08</v>
      </c>
      <c r="AA10" s="44">
        <v>68083.600000000006</v>
      </c>
      <c r="AB10" s="57">
        <v>71783.59</v>
      </c>
      <c r="AC10" s="56">
        <v>22.85</v>
      </c>
      <c r="AD10" s="44">
        <v>67435.22</v>
      </c>
      <c r="AE10" s="57">
        <v>71135.210000000006</v>
      </c>
      <c r="AF10" s="60">
        <v>22.76</v>
      </c>
      <c r="AG10" s="45">
        <v>67190.080000000002</v>
      </c>
      <c r="AH10" s="50">
        <v>70890.070000000007</v>
      </c>
    </row>
    <row r="11" spans="1:34">
      <c r="A11" s="48"/>
      <c r="B11" s="55">
        <v>29.580000000000005</v>
      </c>
      <c r="C11" s="33">
        <v>88542.799999999988</v>
      </c>
      <c r="D11" s="49">
        <v>92242.79</v>
      </c>
      <c r="E11" s="406">
        <v>28.63</v>
      </c>
      <c r="F11" s="44">
        <v>85844.52</v>
      </c>
      <c r="G11" s="57">
        <v>89544.51</v>
      </c>
      <c r="H11" s="416">
        <v>27.62</v>
      </c>
      <c r="I11" s="305">
        <v>82969.73</v>
      </c>
      <c r="J11" s="57">
        <v>86669.72</v>
      </c>
      <c r="K11" s="304">
        <v>25.39</v>
      </c>
      <c r="L11" s="305">
        <v>76626.740000000005</v>
      </c>
      <c r="M11" s="57">
        <v>80326.73</v>
      </c>
      <c r="N11" s="257">
        <v>24.96</v>
      </c>
      <c r="O11" s="258">
        <v>75411.259999999995</v>
      </c>
      <c r="P11" s="258">
        <v>79111.25</v>
      </c>
      <c r="Q11" s="227">
        <v>24.73</v>
      </c>
      <c r="R11" s="44">
        <v>74761.914000000004</v>
      </c>
      <c r="S11" s="57">
        <v>78461.90400000001</v>
      </c>
      <c r="T11" s="56">
        <v>24.41</v>
      </c>
      <c r="U11" s="44">
        <v>73852.009999999995</v>
      </c>
      <c r="V11" s="57">
        <v>77552</v>
      </c>
      <c r="W11" s="56">
        <v>24.03</v>
      </c>
      <c r="X11" s="44">
        <v>72772.740000000005</v>
      </c>
      <c r="Y11" s="57">
        <v>76472.73</v>
      </c>
      <c r="Z11" s="56">
        <v>23.68</v>
      </c>
      <c r="AA11" s="44">
        <v>71783.600000000006</v>
      </c>
      <c r="AB11" s="57">
        <v>75483.59</v>
      </c>
      <c r="AC11" s="56">
        <v>23.45</v>
      </c>
      <c r="AD11" s="44">
        <v>71135.22</v>
      </c>
      <c r="AE11" s="57">
        <v>74835.210000000006</v>
      </c>
      <c r="AF11" s="60">
        <v>23.36</v>
      </c>
      <c r="AG11" s="45">
        <v>70890.080000000002</v>
      </c>
      <c r="AH11" s="50">
        <v>74590.070000000007</v>
      </c>
    </row>
    <row r="12" spans="1:34">
      <c r="A12" s="48"/>
      <c r="B12" s="55">
        <v>30.180000000000007</v>
      </c>
      <c r="C12" s="33">
        <v>92242.799999999988</v>
      </c>
      <c r="D12" s="49">
        <v>95942.79</v>
      </c>
      <c r="E12" s="406">
        <v>29.23</v>
      </c>
      <c r="F12" s="44">
        <v>89544.52</v>
      </c>
      <c r="G12" s="57">
        <v>93244.51</v>
      </c>
      <c r="H12" s="416">
        <v>28.22</v>
      </c>
      <c r="I12" s="305">
        <v>86669.73</v>
      </c>
      <c r="J12" s="57">
        <v>90369.72</v>
      </c>
      <c r="K12" s="304">
        <v>25.99</v>
      </c>
      <c r="L12" s="305">
        <v>80326.740000000005</v>
      </c>
      <c r="M12" s="57">
        <v>84026.73</v>
      </c>
      <c r="N12" s="257">
        <v>25.56</v>
      </c>
      <c r="O12" s="258">
        <v>79111.259999999995</v>
      </c>
      <c r="P12" s="258">
        <v>82811.25</v>
      </c>
      <c r="Q12" s="227">
        <v>25.33</v>
      </c>
      <c r="R12" s="44">
        <v>78461.914000000004</v>
      </c>
      <c r="S12" s="57">
        <v>82161.90400000001</v>
      </c>
      <c r="T12" s="56">
        <v>25.01</v>
      </c>
      <c r="U12" s="44">
        <v>77552.009999999995</v>
      </c>
      <c r="V12" s="57">
        <v>81252</v>
      </c>
      <c r="W12" s="56">
        <v>24.63</v>
      </c>
      <c r="X12" s="44">
        <v>76472.740000000005</v>
      </c>
      <c r="Y12" s="57">
        <v>80172.73</v>
      </c>
      <c r="Z12" s="56">
        <v>24.28</v>
      </c>
      <c r="AA12" s="44">
        <v>75483.600000000006</v>
      </c>
      <c r="AB12" s="57">
        <v>79183.59</v>
      </c>
      <c r="AC12" s="56">
        <v>24.05</v>
      </c>
      <c r="AD12" s="44">
        <v>74835.22</v>
      </c>
      <c r="AE12" s="57">
        <v>78535.210000000006</v>
      </c>
      <c r="AF12" s="60">
        <v>23.96</v>
      </c>
      <c r="AG12" s="45">
        <v>74590.080000000002</v>
      </c>
      <c r="AH12" s="50">
        <v>78290.070000000007</v>
      </c>
    </row>
    <row r="13" spans="1:34">
      <c r="A13" s="48"/>
      <c r="B13" s="55">
        <v>30.780000000000008</v>
      </c>
      <c r="C13" s="33">
        <v>95942.799999999988</v>
      </c>
      <c r="D13" s="49">
        <v>99642.79</v>
      </c>
      <c r="E13" s="406">
        <v>29.83</v>
      </c>
      <c r="F13" s="44">
        <v>93244.52</v>
      </c>
      <c r="G13" s="57">
        <v>96944.51</v>
      </c>
      <c r="H13" s="416">
        <v>28.82</v>
      </c>
      <c r="I13" s="305">
        <v>90369.73</v>
      </c>
      <c r="J13" s="57">
        <v>94069.72</v>
      </c>
      <c r="K13" s="304">
        <v>26.59</v>
      </c>
      <c r="L13" s="305">
        <v>84026.74</v>
      </c>
      <c r="M13" s="57">
        <v>87726.73</v>
      </c>
      <c r="N13" s="257">
        <v>26.16</v>
      </c>
      <c r="O13" s="258">
        <v>82811.259999999995</v>
      </c>
      <c r="P13" s="258">
        <v>86511.25</v>
      </c>
      <c r="Q13" s="227">
        <v>25.93</v>
      </c>
      <c r="R13" s="44">
        <v>82161.914000000004</v>
      </c>
      <c r="S13" s="57">
        <v>85861.90400000001</v>
      </c>
      <c r="T13" s="56">
        <v>25.61</v>
      </c>
      <c r="U13" s="44">
        <v>81252.009999999995</v>
      </c>
      <c r="V13" s="57">
        <v>84952</v>
      </c>
      <c r="W13" s="56">
        <v>25.23</v>
      </c>
      <c r="X13" s="44">
        <v>80172.740000000005</v>
      </c>
      <c r="Y13" s="57">
        <v>83872.73</v>
      </c>
      <c r="Z13" s="56">
        <v>24.88</v>
      </c>
      <c r="AA13" s="44">
        <v>79183.600000000006</v>
      </c>
      <c r="AB13" s="57">
        <v>82883.59</v>
      </c>
      <c r="AC13" s="56">
        <v>24.65</v>
      </c>
      <c r="AD13" s="44">
        <v>78535.22</v>
      </c>
      <c r="AE13" s="57">
        <v>82235.210000000006</v>
      </c>
      <c r="AF13" s="60">
        <v>24.56</v>
      </c>
      <c r="AG13" s="45">
        <v>78290.080000000002</v>
      </c>
      <c r="AH13" s="50">
        <v>81990.070000000007</v>
      </c>
    </row>
    <row r="14" spans="1:34">
      <c r="A14" s="48"/>
      <c r="B14" s="55">
        <v>31.38000000000001</v>
      </c>
      <c r="C14" s="33">
        <v>99642.799999999988</v>
      </c>
      <c r="D14" s="49">
        <v>103342.79</v>
      </c>
      <c r="E14" s="406">
        <v>30.43</v>
      </c>
      <c r="F14" s="44">
        <v>96944.52</v>
      </c>
      <c r="G14" s="57">
        <v>100644.51</v>
      </c>
      <c r="H14" s="416">
        <v>29.42</v>
      </c>
      <c r="I14" s="305">
        <v>94069.73</v>
      </c>
      <c r="J14" s="57">
        <v>97769.72</v>
      </c>
      <c r="K14" s="304">
        <v>27.19</v>
      </c>
      <c r="L14" s="305">
        <v>87726.74</v>
      </c>
      <c r="M14" s="57">
        <v>91426.73</v>
      </c>
      <c r="N14" s="257">
        <v>26.76</v>
      </c>
      <c r="O14" s="258">
        <v>86511.26</v>
      </c>
      <c r="P14" s="258">
        <v>90211.25</v>
      </c>
      <c r="Q14" s="227">
        <v>26.53</v>
      </c>
      <c r="R14" s="44">
        <v>85861.914000000004</v>
      </c>
      <c r="S14" s="57">
        <v>89561.90400000001</v>
      </c>
      <c r="T14" s="56">
        <v>26.21</v>
      </c>
      <c r="U14" s="44">
        <v>84952.01</v>
      </c>
      <c r="V14" s="57">
        <v>88652</v>
      </c>
      <c r="W14" s="56">
        <v>25.83</v>
      </c>
      <c r="X14" s="44">
        <v>83872.740000000005</v>
      </c>
      <c r="Y14" s="57">
        <v>87572.73</v>
      </c>
      <c r="Z14" s="56">
        <v>25.48</v>
      </c>
      <c r="AA14" s="44">
        <v>82883.600000000006</v>
      </c>
      <c r="AB14" s="57">
        <v>86583.59</v>
      </c>
      <c r="AC14" s="56">
        <v>25.25</v>
      </c>
      <c r="AD14" s="44">
        <v>82235.22</v>
      </c>
      <c r="AE14" s="57">
        <v>85935.21</v>
      </c>
      <c r="AF14" s="60">
        <v>25.16</v>
      </c>
      <c r="AG14" s="45">
        <v>81990.080000000002</v>
      </c>
      <c r="AH14" s="50">
        <v>85690.07</v>
      </c>
    </row>
    <row r="15" spans="1:34">
      <c r="A15" s="48"/>
      <c r="B15" s="55">
        <v>31.980000000000011</v>
      </c>
      <c r="C15" s="33">
        <v>103342.79999999999</v>
      </c>
      <c r="D15" s="49">
        <v>107042.79</v>
      </c>
      <c r="E15" s="406">
        <v>31.03</v>
      </c>
      <c r="F15" s="44">
        <v>100644.52</v>
      </c>
      <c r="G15" s="57">
        <v>104344.51</v>
      </c>
      <c r="H15" s="416">
        <v>30.02</v>
      </c>
      <c r="I15" s="305">
        <v>97769.73</v>
      </c>
      <c r="J15" s="57">
        <v>101469.72</v>
      </c>
      <c r="K15" s="304">
        <v>27.79</v>
      </c>
      <c r="L15" s="305">
        <v>91426.74</v>
      </c>
      <c r="M15" s="57">
        <v>95126.73</v>
      </c>
      <c r="N15" s="257">
        <v>27.36</v>
      </c>
      <c r="O15" s="258">
        <v>90211.26</v>
      </c>
      <c r="P15" s="258">
        <v>93911.25</v>
      </c>
      <c r="Q15" s="227">
        <v>27.13</v>
      </c>
      <c r="R15" s="44">
        <v>89561.914000000004</v>
      </c>
      <c r="S15" s="57">
        <v>93261.90400000001</v>
      </c>
      <c r="T15" s="56">
        <v>26.81</v>
      </c>
      <c r="U15" s="44">
        <v>88652.01</v>
      </c>
      <c r="V15" s="57">
        <v>92352</v>
      </c>
      <c r="W15" s="56">
        <v>26.43</v>
      </c>
      <c r="X15" s="44">
        <v>87572.74</v>
      </c>
      <c r="Y15" s="57">
        <v>91272.73</v>
      </c>
      <c r="Z15" s="56">
        <v>26.08</v>
      </c>
      <c r="AA15" s="44">
        <v>86583.6</v>
      </c>
      <c r="AB15" s="57">
        <v>90283.59</v>
      </c>
      <c r="AC15" s="56">
        <v>25.85</v>
      </c>
      <c r="AD15" s="44">
        <v>85935.22</v>
      </c>
      <c r="AE15" s="57">
        <v>89635.21</v>
      </c>
      <c r="AF15" s="60">
        <v>25.76</v>
      </c>
      <c r="AG15" s="45">
        <v>85690.08</v>
      </c>
      <c r="AH15" s="50">
        <v>89390.07</v>
      </c>
    </row>
    <row r="16" spans="1:34">
      <c r="A16" s="48"/>
      <c r="B16" s="55">
        <v>32.580000000000013</v>
      </c>
      <c r="C16" s="33">
        <v>107042.79999999999</v>
      </c>
      <c r="D16" s="49">
        <v>110742.79</v>
      </c>
      <c r="E16" s="406">
        <v>31.63</v>
      </c>
      <c r="F16" s="44">
        <v>104344.52</v>
      </c>
      <c r="G16" s="57">
        <v>108044.51</v>
      </c>
      <c r="H16" s="416">
        <v>30.62</v>
      </c>
      <c r="I16" s="305">
        <v>101469.73</v>
      </c>
      <c r="J16" s="57">
        <v>105169.72</v>
      </c>
      <c r="K16" s="304">
        <v>28.39</v>
      </c>
      <c r="L16" s="305">
        <v>95126.74</v>
      </c>
      <c r="M16" s="57">
        <v>98826.73</v>
      </c>
      <c r="N16" s="257">
        <v>27.96</v>
      </c>
      <c r="O16" s="258">
        <v>93911.26</v>
      </c>
      <c r="P16" s="258">
        <v>97611.25</v>
      </c>
      <c r="Q16" s="227">
        <v>27.73</v>
      </c>
      <c r="R16" s="44">
        <v>93261.914000000004</v>
      </c>
      <c r="S16" s="57">
        <v>96961.90400000001</v>
      </c>
      <c r="T16" s="56">
        <v>27.41</v>
      </c>
      <c r="U16" s="44">
        <v>92352.01</v>
      </c>
      <c r="V16" s="57">
        <v>96052</v>
      </c>
      <c r="W16" s="56">
        <v>27.03</v>
      </c>
      <c r="X16" s="44">
        <v>91272.74</v>
      </c>
      <c r="Y16" s="57">
        <v>94972.73</v>
      </c>
      <c r="Z16" s="56">
        <v>26.68</v>
      </c>
      <c r="AA16" s="44">
        <v>90283.6</v>
      </c>
      <c r="AB16" s="57">
        <v>93983.59</v>
      </c>
      <c r="AC16" s="56">
        <v>26.45</v>
      </c>
      <c r="AD16" s="44">
        <v>89635.22</v>
      </c>
      <c r="AE16" s="57">
        <v>93335.21</v>
      </c>
      <c r="AF16" s="60">
        <v>26.36</v>
      </c>
      <c r="AG16" s="45">
        <v>89390.080000000002</v>
      </c>
      <c r="AH16" s="50">
        <v>93090.07</v>
      </c>
    </row>
    <row r="17" spans="1:35">
      <c r="A17" s="48"/>
      <c r="B17" s="55">
        <v>33.180000000000014</v>
      </c>
      <c r="C17" s="33">
        <v>110742.79999999999</v>
      </c>
      <c r="D17" s="49">
        <v>114442.79</v>
      </c>
      <c r="E17" s="406">
        <v>32.229999999999997</v>
      </c>
      <c r="F17" s="44">
        <v>108044.52</v>
      </c>
      <c r="G17" s="57">
        <v>111744.51</v>
      </c>
      <c r="H17" s="416">
        <v>31.22</v>
      </c>
      <c r="I17" s="305">
        <v>105169.73</v>
      </c>
      <c r="J17" s="57">
        <v>108869.72</v>
      </c>
      <c r="K17" s="304">
        <v>28.99</v>
      </c>
      <c r="L17" s="305">
        <v>98826.74</v>
      </c>
      <c r="M17" s="57">
        <v>102526.73</v>
      </c>
      <c r="N17" s="257">
        <v>28.56</v>
      </c>
      <c r="O17" s="258">
        <v>97611.26</v>
      </c>
      <c r="P17" s="258">
        <v>101311.25</v>
      </c>
      <c r="Q17" s="227">
        <v>28.33</v>
      </c>
      <c r="R17" s="44">
        <v>96961.914000000004</v>
      </c>
      <c r="S17" s="57">
        <v>100661.90400000001</v>
      </c>
      <c r="T17" s="56">
        <v>28.01</v>
      </c>
      <c r="U17" s="44">
        <v>96052.01</v>
      </c>
      <c r="V17" s="57">
        <v>99752</v>
      </c>
      <c r="W17" s="56">
        <v>27.63</v>
      </c>
      <c r="X17" s="44">
        <v>94972.74</v>
      </c>
      <c r="Y17" s="57">
        <v>98672.73</v>
      </c>
      <c r="Z17" s="56">
        <v>27.28</v>
      </c>
      <c r="AA17" s="44">
        <v>93983.6</v>
      </c>
      <c r="AB17" s="57">
        <v>97683.59</v>
      </c>
      <c r="AC17" s="56">
        <v>27.05</v>
      </c>
      <c r="AD17" s="44">
        <v>93335.22</v>
      </c>
      <c r="AE17" s="57">
        <v>97035.21</v>
      </c>
      <c r="AF17" s="60">
        <v>26.96</v>
      </c>
      <c r="AG17" s="45">
        <v>93090.08</v>
      </c>
      <c r="AH17" s="50">
        <v>96790.07</v>
      </c>
    </row>
    <row r="18" spans="1:35">
      <c r="A18" s="48"/>
      <c r="B18" s="55">
        <v>33.780000000000015</v>
      </c>
      <c r="C18" s="33">
        <v>114442.79999999999</v>
      </c>
      <c r="D18" s="49">
        <v>118142.79</v>
      </c>
      <c r="E18" s="406">
        <v>32.83</v>
      </c>
      <c r="F18" s="44">
        <v>111744.52</v>
      </c>
      <c r="G18" s="57">
        <v>115444.51</v>
      </c>
      <c r="H18" s="416">
        <v>31.82</v>
      </c>
      <c r="I18" s="305">
        <v>108869.73</v>
      </c>
      <c r="J18" s="57">
        <v>112569.72</v>
      </c>
      <c r="K18" s="304">
        <v>29.59</v>
      </c>
      <c r="L18" s="305">
        <v>102526.74</v>
      </c>
      <c r="M18" s="57">
        <v>106226.73</v>
      </c>
      <c r="N18" s="257">
        <v>29.16</v>
      </c>
      <c r="O18" s="258">
        <v>101311.26</v>
      </c>
      <c r="P18" s="258">
        <v>105011.25</v>
      </c>
      <c r="Q18" s="227">
        <v>28.93</v>
      </c>
      <c r="R18" s="44">
        <v>100661.914</v>
      </c>
      <c r="S18" s="57">
        <v>104361.90400000001</v>
      </c>
      <c r="T18" s="56">
        <v>28.61</v>
      </c>
      <c r="U18" s="44">
        <v>99752.01</v>
      </c>
      <c r="V18" s="57">
        <v>103452</v>
      </c>
      <c r="W18" s="56">
        <v>28.23</v>
      </c>
      <c r="X18" s="44">
        <v>98672.74</v>
      </c>
      <c r="Y18" s="57">
        <v>102372.73</v>
      </c>
      <c r="Z18" s="56">
        <v>27.88</v>
      </c>
      <c r="AA18" s="44">
        <v>97683.6</v>
      </c>
      <c r="AB18" s="57">
        <v>101383.59</v>
      </c>
      <c r="AC18" s="56">
        <v>27.65</v>
      </c>
      <c r="AD18" s="44">
        <v>97035.22</v>
      </c>
      <c r="AE18" s="57">
        <v>100735.21</v>
      </c>
      <c r="AF18" s="60">
        <v>27.56</v>
      </c>
      <c r="AG18" s="45">
        <v>96790.080000000002</v>
      </c>
      <c r="AH18" s="50">
        <v>100490.07</v>
      </c>
    </row>
    <row r="19" spans="1:35">
      <c r="A19" s="48"/>
      <c r="B19" s="55">
        <v>34.380000000000017</v>
      </c>
      <c r="C19" s="33">
        <v>118142.79999999999</v>
      </c>
      <c r="D19" s="49">
        <v>121842.79</v>
      </c>
      <c r="E19" s="406">
        <v>33.43</v>
      </c>
      <c r="F19" s="44">
        <v>115444.52</v>
      </c>
      <c r="G19" s="57">
        <v>119144.51</v>
      </c>
      <c r="H19" s="416">
        <v>32.42</v>
      </c>
      <c r="I19" s="305">
        <v>112569.73</v>
      </c>
      <c r="J19" s="57">
        <v>116269.72</v>
      </c>
      <c r="K19" s="306">
        <v>30.37</v>
      </c>
      <c r="L19" s="307">
        <v>106226.74</v>
      </c>
      <c r="M19" s="59" t="s">
        <v>136</v>
      </c>
      <c r="N19" s="259">
        <v>29.81</v>
      </c>
      <c r="O19" s="260">
        <v>105011.26</v>
      </c>
      <c r="P19" s="260" t="s">
        <v>136</v>
      </c>
      <c r="Q19" s="228">
        <v>29.51</v>
      </c>
      <c r="R19" s="52">
        <v>104361.914</v>
      </c>
      <c r="S19" s="59" t="s">
        <v>136</v>
      </c>
      <c r="T19" s="58">
        <v>29.09</v>
      </c>
      <c r="U19" s="52">
        <v>103452.01</v>
      </c>
      <c r="V19" s="59" t="s">
        <v>136</v>
      </c>
      <c r="W19" s="58">
        <v>28.59</v>
      </c>
      <c r="X19" s="52">
        <v>102372.74</v>
      </c>
      <c r="Y19" s="59" t="s">
        <v>137</v>
      </c>
      <c r="Z19" s="58">
        <v>28.13</v>
      </c>
      <c r="AA19" s="52">
        <v>101383.6</v>
      </c>
      <c r="AB19" s="59" t="s">
        <v>137</v>
      </c>
      <c r="AC19" s="58">
        <v>27.83</v>
      </c>
      <c r="AD19" s="52">
        <v>100735.22</v>
      </c>
      <c r="AE19" s="59" t="s">
        <v>137</v>
      </c>
      <c r="AF19" s="61">
        <v>27.72</v>
      </c>
      <c r="AG19" s="53">
        <v>100490.08</v>
      </c>
      <c r="AH19" s="54" t="s">
        <v>137</v>
      </c>
    </row>
    <row r="20" spans="1:35">
      <c r="A20" s="48"/>
      <c r="B20" s="55">
        <v>34.980000000000018</v>
      </c>
      <c r="C20" s="33">
        <v>121842.79999999999</v>
      </c>
      <c r="D20" s="49">
        <v>125542.79</v>
      </c>
      <c r="E20" s="406">
        <v>34.03</v>
      </c>
      <c r="F20" s="44">
        <v>119144.52</v>
      </c>
      <c r="G20" s="57">
        <v>122844.51</v>
      </c>
      <c r="H20" s="416">
        <v>33.020000000000003</v>
      </c>
      <c r="I20" s="305">
        <v>116269.73</v>
      </c>
      <c r="J20" s="57">
        <v>119969.72</v>
      </c>
      <c r="K20" s="406"/>
      <c r="L20" s="44"/>
      <c r="M20" s="407"/>
      <c r="N20" s="408"/>
      <c r="O20" s="408"/>
      <c r="P20" s="408"/>
      <c r="Q20" s="409"/>
      <c r="R20" s="44"/>
      <c r="S20" s="407"/>
      <c r="T20" s="406"/>
      <c r="U20" s="44"/>
      <c r="V20" s="407"/>
      <c r="W20" s="406"/>
      <c r="X20" s="44"/>
      <c r="Y20" s="407"/>
      <c r="Z20" s="406"/>
      <c r="AA20" s="44"/>
      <c r="AB20" s="407"/>
      <c r="AC20" s="406"/>
      <c r="AD20" s="44"/>
      <c r="AE20" s="407"/>
      <c r="AF20" s="410"/>
      <c r="AG20" s="45"/>
      <c r="AH20" s="410"/>
    </row>
    <row r="21" spans="1:35">
      <c r="A21" s="48"/>
      <c r="B21" s="55">
        <v>35.58000000000002</v>
      </c>
      <c r="C21" s="33">
        <v>125542.79999999999</v>
      </c>
      <c r="D21" s="49">
        <v>129242.79</v>
      </c>
      <c r="E21" s="406">
        <v>34.630000000000003</v>
      </c>
      <c r="F21" s="44">
        <v>122844.52</v>
      </c>
      <c r="G21" s="57">
        <v>126544.51</v>
      </c>
      <c r="H21" s="420">
        <v>33.31</v>
      </c>
      <c r="I21" s="57">
        <v>119969.72</v>
      </c>
      <c r="J21" s="59" t="s">
        <v>138</v>
      </c>
      <c r="K21" s="406"/>
      <c r="L21" s="44"/>
      <c r="M21" s="407"/>
      <c r="N21" s="408"/>
      <c r="O21" s="408"/>
      <c r="P21" s="408"/>
      <c r="Q21" s="409"/>
      <c r="R21" s="44"/>
      <c r="S21" s="407"/>
      <c r="T21" s="406"/>
      <c r="U21" s="44"/>
      <c r="V21" s="407"/>
      <c r="W21" s="406"/>
      <c r="X21" s="44"/>
      <c r="Y21" s="407"/>
      <c r="Z21" s="406"/>
      <c r="AA21" s="44"/>
      <c r="AB21" s="407"/>
      <c r="AC21" s="406"/>
      <c r="AD21" s="44"/>
      <c r="AE21" s="407"/>
      <c r="AF21" s="410"/>
      <c r="AG21" s="45"/>
      <c r="AH21" s="410"/>
    </row>
    <row r="22" spans="1:35">
      <c r="A22" s="48"/>
      <c r="B22" s="71">
        <v>35.89</v>
      </c>
      <c r="C22" s="62">
        <v>129242.79999999999</v>
      </c>
      <c r="D22" s="218" t="s">
        <v>136</v>
      </c>
      <c r="E22" s="444">
        <v>34.64</v>
      </c>
      <c r="F22" s="52">
        <v>126544.52</v>
      </c>
      <c r="G22" s="420" t="s">
        <v>137</v>
      </c>
      <c r="K22" s="406"/>
      <c r="L22" s="44"/>
      <c r="M22" s="407"/>
      <c r="N22" s="408"/>
      <c r="O22" s="408"/>
      <c r="P22" s="408"/>
      <c r="Q22" s="409"/>
      <c r="R22" s="44"/>
      <c r="S22" s="407"/>
      <c r="T22" s="406"/>
      <c r="U22" s="44"/>
      <c r="V22" s="407"/>
      <c r="W22" s="406"/>
      <c r="X22" s="44"/>
      <c r="Y22" s="407"/>
      <c r="Z22" s="406"/>
      <c r="AA22" s="44"/>
      <c r="AB22" s="407"/>
      <c r="AC22" s="406"/>
      <c r="AD22" s="44"/>
      <c r="AE22" s="407"/>
      <c r="AF22" s="410"/>
      <c r="AG22" s="45"/>
      <c r="AH22" s="410"/>
    </row>
    <row r="23" spans="1:35">
      <c r="A23" s="51"/>
    </row>
    <row r="25" spans="1:35" s="43" customFormat="1" ht="15.6">
      <c r="A25" s="46" t="s">
        <v>139</v>
      </c>
      <c r="B25" s="466">
        <v>2025</v>
      </c>
      <c r="C25" s="467"/>
      <c r="D25" s="468"/>
      <c r="E25" s="466">
        <v>2024</v>
      </c>
      <c r="F25" s="467"/>
      <c r="G25" s="468"/>
      <c r="H25" s="466">
        <v>2023</v>
      </c>
      <c r="I25" s="467"/>
      <c r="J25" s="468"/>
      <c r="K25" s="466">
        <v>2022</v>
      </c>
      <c r="L25" s="467"/>
      <c r="M25" s="468"/>
      <c r="N25" s="466">
        <v>2021</v>
      </c>
      <c r="O25" s="467"/>
      <c r="P25" s="468"/>
      <c r="Q25" s="466">
        <v>2020</v>
      </c>
      <c r="R25" s="467"/>
      <c r="S25" s="468"/>
      <c r="T25" s="466">
        <v>2019</v>
      </c>
      <c r="U25" s="467"/>
      <c r="V25" s="468"/>
      <c r="W25" s="466">
        <v>2018</v>
      </c>
      <c r="X25" s="467"/>
      <c r="Y25" s="468"/>
      <c r="Z25" s="466">
        <v>2017</v>
      </c>
      <c r="AA25" s="467"/>
      <c r="AB25" s="468"/>
      <c r="AC25" s="477">
        <v>2016</v>
      </c>
      <c r="AD25" s="477"/>
      <c r="AE25" s="532"/>
      <c r="AF25" s="471">
        <v>2015</v>
      </c>
      <c r="AG25" s="477"/>
      <c r="AH25" s="532"/>
    </row>
    <row r="26" spans="1:35" ht="28.15" customHeight="1">
      <c r="A26" s="207" t="s">
        <v>140</v>
      </c>
      <c r="B26" s="474">
        <v>11.1</v>
      </c>
      <c r="C26" s="475"/>
      <c r="D26" s="476"/>
      <c r="E26" s="483">
        <v>10.53</v>
      </c>
      <c r="F26" s="484"/>
      <c r="G26" s="485"/>
      <c r="H26" s="483">
        <v>10.73</v>
      </c>
      <c r="I26" s="484"/>
      <c r="J26" s="485"/>
      <c r="K26" s="483">
        <v>11.66</v>
      </c>
      <c r="L26" s="484"/>
      <c r="M26" s="485"/>
      <c r="N26" s="483">
        <v>11.67</v>
      </c>
      <c r="O26" s="484"/>
      <c r="P26" s="485"/>
      <c r="Q26" s="525">
        <v>11.59</v>
      </c>
      <c r="R26" s="526"/>
      <c r="S26" s="527"/>
      <c r="T26" s="525">
        <v>11.55</v>
      </c>
      <c r="U26" s="526"/>
      <c r="V26" s="527"/>
      <c r="W26" s="525">
        <v>11.68</v>
      </c>
      <c r="X26" s="526"/>
      <c r="Y26" s="527"/>
      <c r="Z26" s="525">
        <v>11.84</v>
      </c>
      <c r="AA26" s="526"/>
      <c r="AB26" s="527"/>
      <c r="AC26" s="475">
        <v>11.91</v>
      </c>
      <c r="AD26" s="475"/>
      <c r="AE26" s="476"/>
      <c r="AF26" s="474">
        <v>11.85</v>
      </c>
      <c r="AG26" s="475"/>
      <c r="AH26" s="476"/>
    </row>
    <row r="28" spans="1:35" s="43" customFormat="1" ht="15.6">
      <c r="A28" s="46" t="s">
        <v>141</v>
      </c>
      <c r="B28" s="469">
        <v>2025</v>
      </c>
      <c r="C28" s="469"/>
      <c r="D28" s="469"/>
      <c r="E28" s="479">
        <v>2024</v>
      </c>
      <c r="F28" s="480"/>
      <c r="G28" s="481"/>
      <c r="H28" s="479">
        <v>2023</v>
      </c>
      <c r="I28" s="480"/>
      <c r="J28" s="481"/>
      <c r="K28" s="512">
        <v>2022</v>
      </c>
      <c r="L28" s="513"/>
      <c r="M28" s="514"/>
      <c r="N28" s="512">
        <v>2021</v>
      </c>
      <c r="O28" s="513"/>
      <c r="P28" s="514"/>
      <c r="Q28" s="512">
        <v>2020</v>
      </c>
      <c r="R28" s="513"/>
      <c r="S28" s="514"/>
      <c r="T28" s="512">
        <v>2019</v>
      </c>
      <c r="U28" s="513"/>
      <c r="V28" s="514"/>
      <c r="W28" s="512">
        <v>2018</v>
      </c>
      <c r="X28" s="513"/>
      <c r="Y28" s="514"/>
      <c r="Z28" s="512">
        <v>2017</v>
      </c>
      <c r="AA28" s="513"/>
      <c r="AB28" s="514"/>
      <c r="AC28" s="512">
        <v>2016</v>
      </c>
      <c r="AD28" s="513"/>
      <c r="AE28" s="514"/>
      <c r="AF28" s="512">
        <v>2015</v>
      </c>
      <c r="AG28" s="513"/>
      <c r="AH28" s="514"/>
    </row>
    <row r="29" spans="1:35" s="43" customFormat="1" ht="15.6">
      <c r="A29" s="65"/>
      <c r="B29" s="470" t="s">
        <v>121</v>
      </c>
      <c r="C29" s="470"/>
      <c r="D29" s="445" t="s">
        <v>142</v>
      </c>
      <c r="E29" s="479" t="s">
        <v>121</v>
      </c>
      <c r="F29" s="480"/>
      <c r="G29" s="374" t="s">
        <v>142</v>
      </c>
      <c r="H29" s="479" t="s">
        <v>121</v>
      </c>
      <c r="I29" s="480"/>
      <c r="J29" s="374" t="s">
        <v>142</v>
      </c>
      <c r="K29" s="515" t="s">
        <v>121</v>
      </c>
      <c r="L29" s="516"/>
      <c r="M29" s="67" t="s">
        <v>142</v>
      </c>
      <c r="N29" s="515" t="s">
        <v>121</v>
      </c>
      <c r="O29" s="516"/>
      <c r="P29" s="67" t="s">
        <v>142</v>
      </c>
      <c r="Q29" s="528" t="s">
        <v>121</v>
      </c>
      <c r="R29" s="529"/>
      <c r="S29" s="67" t="s">
        <v>142</v>
      </c>
      <c r="T29" s="528" t="s">
        <v>121</v>
      </c>
      <c r="U29" s="529"/>
      <c r="V29" s="67" t="s">
        <v>142</v>
      </c>
      <c r="W29" s="528" t="s">
        <v>121</v>
      </c>
      <c r="X29" s="529"/>
      <c r="Y29" s="67" t="s">
        <v>142</v>
      </c>
      <c r="Z29" s="528" t="s">
        <v>121</v>
      </c>
      <c r="AA29" s="529"/>
      <c r="AB29" s="67" t="s">
        <v>142</v>
      </c>
      <c r="AC29" s="528" t="s">
        <v>121</v>
      </c>
      <c r="AD29" s="529"/>
      <c r="AE29" s="67" t="s">
        <v>142</v>
      </c>
      <c r="AF29" s="528" t="s">
        <v>121</v>
      </c>
      <c r="AG29" s="529"/>
      <c r="AH29" s="66" t="s">
        <v>142</v>
      </c>
    </row>
    <row r="30" spans="1:35">
      <c r="A30" s="48"/>
      <c r="B30" s="48" t="s">
        <v>143</v>
      </c>
      <c r="C30" s="436">
        <v>19978.530000000002</v>
      </c>
      <c r="D30" s="437">
        <v>0.25</v>
      </c>
      <c r="E30" s="68" t="s">
        <v>143</v>
      </c>
      <c r="F30" s="69">
        <v>17895.439999999999</v>
      </c>
      <c r="G30" s="70">
        <v>0.25</v>
      </c>
      <c r="H30" s="68" t="s">
        <v>143</v>
      </c>
      <c r="I30" s="69">
        <v>17527.740000000002</v>
      </c>
      <c r="J30" s="70">
        <v>0.25</v>
      </c>
      <c r="K30" s="311" t="s">
        <v>143</v>
      </c>
      <c r="L30" s="312">
        <v>16807.870000000003</v>
      </c>
      <c r="M30" s="313">
        <v>0.25</v>
      </c>
      <c r="N30" s="256" t="s">
        <v>143</v>
      </c>
      <c r="O30" s="263">
        <v>16492.480000000003</v>
      </c>
      <c r="P30" s="264">
        <v>0.25</v>
      </c>
      <c r="Q30" s="68" t="s">
        <v>143</v>
      </c>
      <c r="R30" s="69">
        <f>Q31-0.01</f>
        <v>16057.92</v>
      </c>
      <c r="S30" s="70">
        <v>0.25</v>
      </c>
      <c r="T30" s="68" t="s">
        <v>143</v>
      </c>
      <c r="U30" s="69">
        <v>16002.5</v>
      </c>
      <c r="V30" s="70">
        <v>0.25</v>
      </c>
      <c r="W30" s="68" t="s">
        <v>123</v>
      </c>
      <c r="X30" s="69">
        <v>15865.63</v>
      </c>
      <c r="Y30" s="70">
        <v>0.25</v>
      </c>
      <c r="Z30" s="68" t="s">
        <v>123</v>
      </c>
      <c r="AA30" s="69">
        <v>15767.4</v>
      </c>
      <c r="AB30" s="70">
        <v>0.25</v>
      </c>
      <c r="AC30" s="68" t="s">
        <v>123</v>
      </c>
      <c r="AD30" s="69">
        <v>15548.88</v>
      </c>
      <c r="AE30" s="70">
        <v>0.25</v>
      </c>
      <c r="AF30" s="72" t="s">
        <v>123</v>
      </c>
      <c r="AG30" s="69">
        <v>15470.55</v>
      </c>
      <c r="AH30" s="70">
        <v>0.25</v>
      </c>
      <c r="AI30" s="41" t="s">
        <v>144</v>
      </c>
    </row>
    <row r="31" spans="1:35">
      <c r="A31" s="48"/>
      <c r="B31" s="55">
        <v>19978.54</v>
      </c>
      <c r="C31" s="55">
        <v>20028.530000000002</v>
      </c>
      <c r="D31" s="434">
        <v>0.24</v>
      </c>
      <c r="E31" s="55">
        <v>17895.45</v>
      </c>
      <c r="F31" s="33">
        <v>17945.439999999999</v>
      </c>
      <c r="G31" s="63">
        <v>0.24</v>
      </c>
      <c r="H31" s="55">
        <v>17527.75</v>
      </c>
      <c r="I31" s="33">
        <v>17577.740000000002</v>
      </c>
      <c r="J31" s="63">
        <v>0.24</v>
      </c>
      <c r="K31" s="314">
        <v>16807.88</v>
      </c>
      <c r="L31" s="314">
        <v>16857.870000000003</v>
      </c>
      <c r="M31" s="315">
        <v>0.24</v>
      </c>
      <c r="N31" s="258">
        <v>16492.490000000002</v>
      </c>
      <c r="O31" s="258">
        <v>16542.480000000003</v>
      </c>
      <c r="P31" s="265">
        <v>0.24</v>
      </c>
      <c r="Q31" s="55">
        <v>16057.93</v>
      </c>
      <c r="R31" s="33">
        <f>R30+50</f>
        <v>16107.92</v>
      </c>
      <c r="S31" s="63">
        <v>0.24</v>
      </c>
      <c r="T31" s="55">
        <v>16002.51</v>
      </c>
      <c r="U31" s="33">
        <v>16052.5</v>
      </c>
      <c r="V31" s="63">
        <v>0.24</v>
      </c>
      <c r="W31" s="55">
        <v>15865.64</v>
      </c>
      <c r="X31" s="33">
        <v>15915.63</v>
      </c>
      <c r="Y31" s="63">
        <f>Y30-1%</f>
        <v>0.24</v>
      </c>
      <c r="Z31" s="55">
        <f>AA30+0.01</f>
        <v>15767.41</v>
      </c>
      <c r="AA31" s="33">
        <f>AA30+50</f>
        <v>15817.4</v>
      </c>
      <c r="AB31" s="63">
        <f>AB30-1%</f>
        <v>0.24</v>
      </c>
      <c r="AC31" s="55">
        <f>AD30+0.01</f>
        <v>15548.89</v>
      </c>
      <c r="AD31" s="33">
        <f>AD30+50</f>
        <v>15598.88</v>
      </c>
      <c r="AE31" s="63">
        <f>AE30-1%</f>
        <v>0.24</v>
      </c>
      <c r="AF31" s="55">
        <f>AG30+0.01</f>
        <v>15470.56</v>
      </c>
      <c r="AG31" s="33">
        <f>AG30+50</f>
        <v>15520.55</v>
      </c>
      <c r="AH31" s="63">
        <f>AH30-1%</f>
        <v>0.24</v>
      </c>
    </row>
    <row r="32" spans="1:35">
      <c r="A32" s="48"/>
      <c r="B32" s="55">
        <v>20028.54</v>
      </c>
      <c r="C32" s="55">
        <v>20078.530000000002</v>
      </c>
      <c r="D32" s="434">
        <v>0.23</v>
      </c>
      <c r="E32" s="55">
        <v>17945.45</v>
      </c>
      <c r="F32" s="33">
        <v>17995.439999999999</v>
      </c>
      <c r="G32" s="63">
        <v>0.23</v>
      </c>
      <c r="H32" s="55">
        <v>17577.75</v>
      </c>
      <c r="I32" s="33">
        <v>17627.740000000002</v>
      </c>
      <c r="J32" s="63">
        <v>0.23</v>
      </c>
      <c r="K32" s="314">
        <v>16857.88</v>
      </c>
      <c r="L32" s="314">
        <v>16907.870000000003</v>
      </c>
      <c r="M32" s="315">
        <v>0.23</v>
      </c>
      <c r="N32" s="258">
        <v>16542.490000000002</v>
      </c>
      <c r="O32" s="258">
        <v>16592.480000000003</v>
      </c>
      <c r="P32" s="265">
        <v>0.23</v>
      </c>
      <c r="Q32" s="55">
        <f>Q31+50</f>
        <v>16107.93</v>
      </c>
      <c r="R32" s="33">
        <f t="shared" ref="R32:R54" si="0">R31+50</f>
        <v>16157.92</v>
      </c>
      <c r="S32" s="63">
        <v>0.23</v>
      </c>
      <c r="T32" s="55">
        <v>16052.51</v>
      </c>
      <c r="U32" s="33">
        <v>16102.5</v>
      </c>
      <c r="V32" s="63">
        <v>0.23</v>
      </c>
      <c r="W32" s="55">
        <v>15915.64</v>
      </c>
      <c r="X32" s="33">
        <v>15965.63</v>
      </c>
      <c r="Y32" s="63">
        <f t="shared" ref="Y32:Y55" si="1">Y31-1%</f>
        <v>0.22999999999999998</v>
      </c>
      <c r="Z32" s="55">
        <f t="shared" ref="Z32:Z55" si="2">AA31+0.01</f>
        <v>15817.41</v>
      </c>
      <c r="AA32" s="33">
        <f t="shared" ref="AA32:AA54" si="3">AA31+50</f>
        <v>15867.4</v>
      </c>
      <c r="AB32" s="63">
        <f t="shared" ref="AB32:AB55" si="4">AB31-1%</f>
        <v>0.22999999999999998</v>
      </c>
      <c r="AC32" s="55">
        <f t="shared" ref="AC32:AC55" si="5">AD31+0.01</f>
        <v>15598.89</v>
      </c>
      <c r="AD32" s="33">
        <f t="shared" ref="AD32:AD54" si="6">AD31+50</f>
        <v>15648.88</v>
      </c>
      <c r="AE32" s="63">
        <f t="shared" ref="AE32:AE55" si="7">AE31-1%</f>
        <v>0.22999999999999998</v>
      </c>
      <c r="AF32" s="55">
        <f t="shared" ref="AF32:AF55" si="8">AG31+0.01</f>
        <v>15520.56</v>
      </c>
      <c r="AG32" s="33">
        <f t="shared" ref="AG32:AG54" si="9">AG31+50</f>
        <v>15570.55</v>
      </c>
      <c r="AH32" s="63">
        <f t="shared" ref="AH32:AH55" si="10">AH31-1%</f>
        <v>0.22999999999999998</v>
      </c>
    </row>
    <row r="33" spans="1:34">
      <c r="A33" s="48"/>
      <c r="B33" s="55">
        <v>20078.54</v>
      </c>
      <c r="C33" s="55">
        <v>20128.530000000002</v>
      </c>
      <c r="D33" s="434">
        <v>0.22</v>
      </c>
      <c r="E33" s="55">
        <v>17995.45</v>
      </c>
      <c r="F33" s="33">
        <v>18045.439999999999</v>
      </c>
      <c r="G33" s="63">
        <v>0.22</v>
      </c>
      <c r="H33" s="55">
        <v>17627.75</v>
      </c>
      <c r="I33" s="33">
        <v>17677.740000000002</v>
      </c>
      <c r="J33" s="63">
        <v>0.22</v>
      </c>
      <c r="K33" s="314">
        <v>16907.88</v>
      </c>
      <c r="L33" s="314">
        <v>16957.870000000003</v>
      </c>
      <c r="M33" s="315">
        <v>0.22</v>
      </c>
      <c r="N33" s="258">
        <v>16592.490000000002</v>
      </c>
      <c r="O33" s="258">
        <v>16642.480000000003</v>
      </c>
      <c r="P33" s="265">
        <v>0.22</v>
      </c>
      <c r="Q33" s="55">
        <f t="shared" ref="Q33:Q55" si="11">Q32+50</f>
        <v>16157.93</v>
      </c>
      <c r="R33" s="33">
        <f t="shared" si="0"/>
        <v>16207.92</v>
      </c>
      <c r="S33" s="63">
        <v>0.22</v>
      </c>
      <c r="T33" s="55">
        <v>16102.51</v>
      </c>
      <c r="U33" s="33">
        <v>16152.5</v>
      </c>
      <c r="V33" s="63">
        <v>0.22</v>
      </c>
      <c r="W33" s="55">
        <v>15965.64</v>
      </c>
      <c r="X33" s="33">
        <v>16015.63</v>
      </c>
      <c r="Y33" s="63">
        <f t="shared" si="1"/>
        <v>0.21999999999999997</v>
      </c>
      <c r="Z33" s="55">
        <f t="shared" si="2"/>
        <v>15867.41</v>
      </c>
      <c r="AA33" s="33">
        <f t="shared" si="3"/>
        <v>15917.4</v>
      </c>
      <c r="AB33" s="63">
        <f t="shared" si="4"/>
        <v>0.21999999999999997</v>
      </c>
      <c r="AC33" s="55">
        <f t="shared" si="5"/>
        <v>15648.89</v>
      </c>
      <c r="AD33" s="33">
        <f t="shared" si="6"/>
        <v>15698.88</v>
      </c>
      <c r="AE33" s="63">
        <f t="shared" si="7"/>
        <v>0.21999999999999997</v>
      </c>
      <c r="AF33" s="55">
        <f t="shared" si="8"/>
        <v>15570.56</v>
      </c>
      <c r="AG33" s="33">
        <f t="shared" si="9"/>
        <v>15620.55</v>
      </c>
      <c r="AH33" s="63">
        <f t="shared" si="10"/>
        <v>0.21999999999999997</v>
      </c>
    </row>
    <row r="34" spans="1:34">
      <c r="A34" s="48"/>
      <c r="B34" s="55">
        <v>20128.54</v>
      </c>
      <c r="C34" s="55">
        <v>20178.530000000002</v>
      </c>
      <c r="D34" s="434">
        <v>0.21</v>
      </c>
      <c r="E34" s="55">
        <v>18045.45</v>
      </c>
      <c r="F34" s="33">
        <v>18095.439999999999</v>
      </c>
      <c r="G34" s="63">
        <v>0.21</v>
      </c>
      <c r="H34" s="55">
        <v>17677.75</v>
      </c>
      <c r="I34" s="33">
        <v>17727.740000000002</v>
      </c>
      <c r="J34" s="63">
        <v>0.21</v>
      </c>
      <c r="K34" s="314">
        <v>16957.88</v>
      </c>
      <c r="L34" s="314">
        <v>17007.870000000003</v>
      </c>
      <c r="M34" s="315">
        <v>0.21</v>
      </c>
      <c r="N34" s="258">
        <v>16642.490000000002</v>
      </c>
      <c r="O34" s="258">
        <v>16692.480000000003</v>
      </c>
      <c r="P34" s="265">
        <v>0.21</v>
      </c>
      <c r="Q34" s="55">
        <f t="shared" si="11"/>
        <v>16207.93</v>
      </c>
      <c r="R34" s="33">
        <f t="shared" si="0"/>
        <v>16257.92</v>
      </c>
      <c r="S34" s="63">
        <v>0.21</v>
      </c>
      <c r="T34" s="55">
        <v>16152.51</v>
      </c>
      <c r="U34" s="33">
        <v>16202.5</v>
      </c>
      <c r="V34" s="63">
        <v>0.21</v>
      </c>
      <c r="W34" s="55">
        <v>16015.64</v>
      </c>
      <c r="X34" s="33">
        <v>16065.63</v>
      </c>
      <c r="Y34" s="63">
        <f t="shared" si="1"/>
        <v>0.20999999999999996</v>
      </c>
      <c r="Z34" s="55">
        <f t="shared" si="2"/>
        <v>15917.41</v>
      </c>
      <c r="AA34" s="33">
        <f t="shared" si="3"/>
        <v>15967.4</v>
      </c>
      <c r="AB34" s="63">
        <f t="shared" si="4"/>
        <v>0.20999999999999996</v>
      </c>
      <c r="AC34" s="55">
        <f t="shared" si="5"/>
        <v>15698.89</v>
      </c>
      <c r="AD34" s="33">
        <f t="shared" si="6"/>
        <v>15748.88</v>
      </c>
      <c r="AE34" s="63">
        <f t="shared" si="7"/>
        <v>0.20999999999999996</v>
      </c>
      <c r="AF34" s="55">
        <f t="shared" si="8"/>
        <v>15620.56</v>
      </c>
      <c r="AG34" s="33">
        <f t="shared" si="9"/>
        <v>15670.55</v>
      </c>
      <c r="AH34" s="63">
        <f t="shared" si="10"/>
        <v>0.20999999999999996</v>
      </c>
    </row>
    <row r="35" spans="1:34">
      <c r="A35" s="48"/>
      <c r="B35" s="55">
        <v>20178.54</v>
      </c>
      <c r="C35" s="55">
        <v>20228.530000000002</v>
      </c>
      <c r="D35" s="434">
        <v>0.2</v>
      </c>
      <c r="E35" s="55">
        <v>18095.45</v>
      </c>
      <c r="F35" s="33">
        <v>18145.439999999999</v>
      </c>
      <c r="G35" s="63">
        <v>0.2</v>
      </c>
      <c r="H35" s="55">
        <v>17727.75</v>
      </c>
      <c r="I35" s="33">
        <v>17777.740000000002</v>
      </c>
      <c r="J35" s="63">
        <v>0.2</v>
      </c>
      <c r="K35" s="314">
        <v>17007.88</v>
      </c>
      <c r="L35" s="314">
        <v>17057.870000000003</v>
      </c>
      <c r="M35" s="315">
        <v>0.2</v>
      </c>
      <c r="N35" s="258">
        <v>16692.490000000002</v>
      </c>
      <c r="O35" s="258">
        <v>16742.480000000003</v>
      </c>
      <c r="P35" s="265">
        <v>0.2</v>
      </c>
      <c r="Q35" s="55">
        <f t="shared" si="11"/>
        <v>16257.93</v>
      </c>
      <c r="R35" s="33">
        <f t="shared" si="0"/>
        <v>16307.92</v>
      </c>
      <c r="S35" s="63">
        <v>0.2</v>
      </c>
      <c r="T35" s="55">
        <v>16202.51</v>
      </c>
      <c r="U35" s="33">
        <v>16252.5</v>
      </c>
      <c r="V35" s="63">
        <v>0.2</v>
      </c>
      <c r="W35" s="55">
        <v>16065.64</v>
      </c>
      <c r="X35" s="33">
        <v>16115.63</v>
      </c>
      <c r="Y35" s="63">
        <f t="shared" si="1"/>
        <v>0.19999999999999996</v>
      </c>
      <c r="Z35" s="55">
        <f t="shared" si="2"/>
        <v>15967.41</v>
      </c>
      <c r="AA35" s="33">
        <f t="shared" si="3"/>
        <v>16017.4</v>
      </c>
      <c r="AB35" s="63">
        <f t="shared" si="4"/>
        <v>0.19999999999999996</v>
      </c>
      <c r="AC35" s="55">
        <f t="shared" si="5"/>
        <v>15748.89</v>
      </c>
      <c r="AD35" s="33">
        <f t="shared" si="6"/>
        <v>15798.88</v>
      </c>
      <c r="AE35" s="63">
        <f t="shared" si="7"/>
        <v>0.19999999999999996</v>
      </c>
      <c r="AF35" s="55">
        <f t="shared" si="8"/>
        <v>15670.56</v>
      </c>
      <c r="AG35" s="33">
        <f t="shared" si="9"/>
        <v>15720.55</v>
      </c>
      <c r="AH35" s="63">
        <f t="shared" si="10"/>
        <v>0.19999999999999996</v>
      </c>
    </row>
    <row r="36" spans="1:34">
      <c r="A36" s="48"/>
      <c r="B36" s="55">
        <v>20228.54</v>
      </c>
      <c r="C36" s="55">
        <v>20278.530000000002</v>
      </c>
      <c r="D36" s="434">
        <v>0.19</v>
      </c>
      <c r="E36" s="55">
        <v>18145.45</v>
      </c>
      <c r="F36" s="33">
        <v>18195.439999999999</v>
      </c>
      <c r="G36" s="63">
        <v>0.19</v>
      </c>
      <c r="H36" s="55">
        <v>17777.75</v>
      </c>
      <c r="I36" s="33">
        <v>17827.740000000002</v>
      </c>
      <c r="J36" s="63">
        <v>0.19</v>
      </c>
      <c r="K36" s="314">
        <v>17057.88</v>
      </c>
      <c r="L36" s="314">
        <v>17107.870000000003</v>
      </c>
      <c r="M36" s="315">
        <v>0.19</v>
      </c>
      <c r="N36" s="258">
        <v>16742.490000000002</v>
      </c>
      <c r="O36" s="258">
        <v>16792.480000000003</v>
      </c>
      <c r="P36" s="265">
        <v>0.19</v>
      </c>
      <c r="Q36" s="55">
        <f t="shared" si="11"/>
        <v>16307.93</v>
      </c>
      <c r="R36" s="33">
        <f t="shared" si="0"/>
        <v>16357.92</v>
      </c>
      <c r="S36" s="63">
        <v>0.19</v>
      </c>
      <c r="T36" s="55">
        <v>16252.51</v>
      </c>
      <c r="U36" s="33">
        <v>16302.5</v>
      </c>
      <c r="V36" s="63">
        <v>0.19</v>
      </c>
      <c r="W36" s="55">
        <v>16115.64</v>
      </c>
      <c r="X36" s="33">
        <v>16165.63</v>
      </c>
      <c r="Y36" s="63">
        <f t="shared" si="1"/>
        <v>0.18999999999999995</v>
      </c>
      <c r="Z36" s="55">
        <f t="shared" si="2"/>
        <v>16017.41</v>
      </c>
      <c r="AA36" s="33">
        <f t="shared" si="3"/>
        <v>16067.4</v>
      </c>
      <c r="AB36" s="63">
        <f t="shared" si="4"/>
        <v>0.18999999999999995</v>
      </c>
      <c r="AC36" s="55">
        <f t="shared" si="5"/>
        <v>15798.89</v>
      </c>
      <c r="AD36" s="33">
        <f t="shared" si="6"/>
        <v>15848.88</v>
      </c>
      <c r="AE36" s="63">
        <f t="shared" si="7"/>
        <v>0.18999999999999995</v>
      </c>
      <c r="AF36" s="55">
        <f t="shared" si="8"/>
        <v>15720.56</v>
      </c>
      <c r="AG36" s="33">
        <f t="shared" si="9"/>
        <v>15770.55</v>
      </c>
      <c r="AH36" s="63">
        <f t="shared" si="10"/>
        <v>0.18999999999999995</v>
      </c>
    </row>
    <row r="37" spans="1:34">
      <c r="A37" s="48"/>
      <c r="B37" s="55">
        <v>20278.54</v>
      </c>
      <c r="C37" s="55">
        <v>20328.530000000002</v>
      </c>
      <c r="D37" s="434">
        <v>0.18</v>
      </c>
      <c r="E37" s="55">
        <v>18195.45</v>
      </c>
      <c r="F37" s="33">
        <v>18245.439999999999</v>
      </c>
      <c r="G37" s="63">
        <v>0.18</v>
      </c>
      <c r="H37" s="55">
        <v>17827.75</v>
      </c>
      <c r="I37" s="33">
        <v>17877.740000000002</v>
      </c>
      <c r="J37" s="63">
        <v>0.18</v>
      </c>
      <c r="K37" s="314">
        <v>17107.88</v>
      </c>
      <c r="L37" s="314">
        <v>17157.870000000003</v>
      </c>
      <c r="M37" s="315">
        <v>0.18</v>
      </c>
      <c r="N37" s="258">
        <v>16792.490000000002</v>
      </c>
      <c r="O37" s="258">
        <v>16842.480000000003</v>
      </c>
      <c r="P37" s="265">
        <v>0.18</v>
      </c>
      <c r="Q37" s="55">
        <f t="shared" si="11"/>
        <v>16357.93</v>
      </c>
      <c r="R37" s="33">
        <f t="shared" si="0"/>
        <v>16407.919999999998</v>
      </c>
      <c r="S37" s="63">
        <v>0.18</v>
      </c>
      <c r="T37" s="55">
        <v>16302.51</v>
      </c>
      <c r="U37" s="33">
        <v>16352.5</v>
      </c>
      <c r="V37" s="63">
        <v>0.18</v>
      </c>
      <c r="W37" s="55">
        <v>16165.64</v>
      </c>
      <c r="X37" s="33">
        <v>16215.63</v>
      </c>
      <c r="Y37" s="63">
        <f t="shared" si="1"/>
        <v>0.17999999999999994</v>
      </c>
      <c r="Z37" s="55">
        <f t="shared" si="2"/>
        <v>16067.41</v>
      </c>
      <c r="AA37" s="33">
        <f t="shared" si="3"/>
        <v>16117.4</v>
      </c>
      <c r="AB37" s="63">
        <f t="shared" si="4"/>
        <v>0.17999999999999994</v>
      </c>
      <c r="AC37" s="55">
        <f t="shared" si="5"/>
        <v>15848.89</v>
      </c>
      <c r="AD37" s="33">
        <f t="shared" si="6"/>
        <v>15898.88</v>
      </c>
      <c r="AE37" s="63">
        <f t="shared" si="7"/>
        <v>0.17999999999999994</v>
      </c>
      <c r="AF37" s="55">
        <f t="shared" si="8"/>
        <v>15770.56</v>
      </c>
      <c r="AG37" s="33">
        <f t="shared" si="9"/>
        <v>15820.55</v>
      </c>
      <c r="AH37" s="63">
        <f t="shared" si="10"/>
        <v>0.17999999999999994</v>
      </c>
    </row>
    <row r="38" spans="1:34">
      <c r="A38" s="48"/>
      <c r="B38" s="55">
        <v>20328.54</v>
      </c>
      <c r="C38" s="55">
        <v>20378.530000000002</v>
      </c>
      <c r="D38" s="434">
        <v>0.17</v>
      </c>
      <c r="E38" s="55">
        <v>18245.45</v>
      </c>
      <c r="F38" s="33">
        <v>18295.439999999999</v>
      </c>
      <c r="G38" s="63">
        <v>0.17</v>
      </c>
      <c r="H38" s="55">
        <v>17877.75</v>
      </c>
      <c r="I38" s="33">
        <v>17927.740000000002</v>
      </c>
      <c r="J38" s="63">
        <v>0.17</v>
      </c>
      <c r="K38" s="314">
        <v>17157.88</v>
      </c>
      <c r="L38" s="314">
        <v>17207.870000000003</v>
      </c>
      <c r="M38" s="315">
        <v>0.17</v>
      </c>
      <c r="N38" s="258">
        <v>16842.490000000002</v>
      </c>
      <c r="O38" s="258">
        <v>16892.480000000003</v>
      </c>
      <c r="P38" s="265">
        <v>0.17</v>
      </c>
      <c r="Q38" s="55">
        <f t="shared" si="11"/>
        <v>16407.93</v>
      </c>
      <c r="R38" s="33">
        <f t="shared" si="0"/>
        <v>16457.919999999998</v>
      </c>
      <c r="S38" s="63">
        <v>0.17</v>
      </c>
      <c r="T38" s="55">
        <v>16352.51</v>
      </c>
      <c r="U38" s="33">
        <v>16402.5</v>
      </c>
      <c r="V38" s="63">
        <v>0.17</v>
      </c>
      <c r="W38" s="55">
        <v>16215.64</v>
      </c>
      <c r="X38" s="33">
        <v>16265.63</v>
      </c>
      <c r="Y38" s="63">
        <f t="shared" si="1"/>
        <v>0.16999999999999993</v>
      </c>
      <c r="Z38" s="55">
        <f t="shared" si="2"/>
        <v>16117.41</v>
      </c>
      <c r="AA38" s="33">
        <f t="shared" si="3"/>
        <v>16167.4</v>
      </c>
      <c r="AB38" s="63">
        <f t="shared" si="4"/>
        <v>0.16999999999999993</v>
      </c>
      <c r="AC38" s="55">
        <f t="shared" si="5"/>
        <v>15898.89</v>
      </c>
      <c r="AD38" s="33">
        <f t="shared" si="6"/>
        <v>15948.88</v>
      </c>
      <c r="AE38" s="63">
        <f t="shared" si="7"/>
        <v>0.16999999999999993</v>
      </c>
      <c r="AF38" s="55">
        <f t="shared" si="8"/>
        <v>15820.56</v>
      </c>
      <c r="AG38" s="33">
        <f t="shared" si="9"/>
        <v>15870.55</v>
      </c>
      <c r="AH38" s="63">
        <f t="shared" si="10"/>
        <v>0.16999999999999993</v>
      </c>
    </row>
    <row r="39" spans="1:34">
      <c r="A39" s="48"/>
      <c r="B39" s="55">
        <v>20378.54</v>
      </c>
      <c r="C39" s="55">
        <v>20428.530000000002</v>
      </c>
      <c r="D39" s="434">
        <v>0.16</v>
      </c>
      <c r="E39" s="55">
        <v>18295.45</v>
      </c>
      <c r="F39" s="33">
        <v>18345.439999999999</v>
      </c>
      <c r="G39" s="63">
        <v>0.16</v>
      </c>
      <c r="H39" s="55">
        <v>17927.75</v>
      </c>
      <c r="I39" s="33">
        <v>17977.740000000002</v>
      </c>
      <c r="J39" s="63">
        <v>0.16</v>
      </c>
      <c r="K39" s="314">
        <v>17207.88</v>
      </c>
      <c r="L39" s="314">
        <v>17257.870000000003</v>
      </c>
      <c r="M39" s="315">
        <v>0.16</v>
      </c>
      <c r="N39" s="258">
        <v>16892.490000000002</v>
      </c>
      <c r="O39" s="258">
        <v>16942.480000000003</v>
      </c>
      <c r="P39" s="265">
        <v>0.16</v>
      </c>
      <c r="Q39" s="55">
        <f t="shared" si="11"/>
        <v>16457.93</v>
      </c>
      <c r="R39" s="33">
        <f t="shared" si="0"/>
        <v>16507.919999999998</v>
      </c>
      <c r="S39" s="63">
        <v>0.16</v>
      </c>
      <c r="T39" s="55">
        <v>16402.509999999998</v>
      </c>
      <c r="U39" s="33">
        <v>16452.5</v>
      </c>
      <c r="V39" s="63">
        <v>0.16</v>
      </c>
      <c r="W39" s="55">
        <v>16265.64</v>
      </c>
      <c r="X39" s="33">
        <v>16315.63</v>
      </c>
      <c r="Y39" s="63">
        <f t="shared" si="1"/>
        <v>0.15999999999999992</v>
      </c>
      <c r="Z39" s="55">
        <f t="shared" si="2"/>
        <v>16167.41</v>
      </c>
      <c r="AA39" s="33">
        <f t="shared" si="3"/>
        <v>16217.4</v>
      </c>
      <c r="AB39" s="63">
        <f t="shared" si="4"/>
        <v>0.15999999999999992</v>
      </c>
      <c r="AC39" s="55">
        <f t="shared" si="5"/>
        <v>15948.89</v>
      </c>
      <c r="AD39" s="33">
        <f t="shared" si="6"/>
        <v>15998.88</v>
      </c>
      <c r="AE39" s="63">
        <f t="shared" si="7"/>
        <v>0.15999999999999992</v>
      </c>
      <c r="AF39" s="55">
        <f t="shared" si="8"/>
        <v>15870.56</v>
      </c>
      <c r="AG39" s="33">
        <f t="shared" si="9"/>
        <v>15920.55</v>
      </c>
      <c r="AH39" s="63">
        <f t="shared" si="10"/>
        <v>0.15999999999999992</v>
      </c>
    </row>
    <row r="40" spans="1:34">
      <c r="A40" s="48"/>
      <c r="B40" s="55">
        <v>20428.54</v>
      </c>
      <c r="C40" s="55">
        <v>20478.530000000002</v>
      </c>
      <c r="D40" s="434">
        <v>0.15</v>
      </c>
      <c r="E40" s="55">
        <v>18345.45</v>
      </c>
      <c r="F40" s="33">
        <v>18395.439999999999</v>
      </c>
      <c r="G40" s="63">
        <v>0.15</v>
      </c>
      <c r="H40" s="55">
        <v>17977.75</v>
      </c>
      <c r="I40" s="33">
        <v>18027.740000000002</v>
      </c>
      <c r="J40" s="63">
        <v>0.15</v>
      </c>
      <c r="K40" s="314">
        <v>17257.88</v>
      </c>
      <c r="L40" s="314">
        <v>17307.870000000003</v>
      </c>
      <c r="M40" s="315">
        <v>0.15</v>
      </c>
      <c r="N40" s="258">
        <v>16942.490000000002</v>
      </c>
      <c r="O40" s="258">
        <v>16992.480000000003</v>
      </c>
      <c r="P40" s="265">
        <v>0.15</v>
      </c>
      <c r="Q40" s="55">
        <f t="shared" si="11"/>
        <v>16507.93</v>
      </c>
      <c r="R40" s="33">
        <f t="shared" si="0"/>
        <v>16557.919999999998</v>
      </c>
      <c r="S40" s="63">
        <v>0.15</v>
      </c>
      <c r="T40" s="55">
        <v>16452.509999999998</v>
      </c>
      <c r="U40" s="33">
        <v>16502.5</v>
      </c>
      <c r="V40" s="63">
        <v>0.15</v>
      </c>
      <c r="W40" s="55">
        <v>16315.64</v>
      </c>
      <c r="X40" s="33">
        <v>16365.63</v>
      </c>
      <c r="Y40" s="63">
        <f t="shared" si="1"/>
        <v>0.14999999999999991</v>
      </c>
      <c r="Z40" s="55">
        <f t="shared" si="2"/>
        <v>16217.41</v>
      </c>
      <c r="AA40" s="33">
        <f t="shared" si="3"/>
        <v>16267.4</v>
      </c>
      <c r="AB40" s="63">
        <f t="shared" si="4"/>
        <v>0.14999999999999991</v>
      </c>
      <c r="AC40" s="55">
        <f t="shared" si="5"/>
        <v>15998.89</v>
      </c>
      <c r="AD40" s="33">
        <f t="shared" si="6"/>
        <v>16048.88</v>
      </c>
      <c r="AE40" s="63">
        <f t="shared" si="7"/>
        <v>0.14999999999999991</v>
      </c>
      <c r="AF40" s="55">
        <f t="shared" si="8"/>
        <v>15920.56</v>
      </c>
      <c r="AG40" s="33">
        <f t="shared" si="9"/>
        <v>15970.55</v>
      </c>
      <c r="AH40" s="63">
        <f t="shared" si="10"/>
        <v>0.14999999999999991</v>
      </c>
    </row>
    <row r="41" spans="1:34">
      <c r="A41" s="48"/>
      <c r="B41" s="55">
        <v>20478.54</v>
      </c>
      <c r="C41" s="55">
        <v>20528.530000000002</v>
      </c>
      <c r="D41" s="434">
        <v>0.14000000000000001</v>
      </c>
      <c r="E41" s="55">
        <v>18395.45</v>
      </c>
      <c r="F41" s="33">
        <v>18445.439999999999</v>
      </c>
      <c r="G41" s="63">
        <v>0.14000000000000001</v>
      </c>
      <c r="H41" s="55">
        <v>18027.75</v>
      </c>
      <c r="I41" s="33">
        <v>18077.740000000002</v>
      </c>
      <c r="J41" s="63">
        <v>0.14000000000000001</v>
      </c>
      <c r="K41" s="314">
        <v>17307.88</v>
      </c>
      <c r="L41" s="314">
        <v>17357.870000000003</v>
      </c>
      <c r="M41" s="315">
        <v>0.14000000000000001</v>
      </c>
      <c r="N41" s="258">
        <v>16992.490000000002</v>
      </c>
      <c r="O41" s="258">
        <v>17042.480000000003</v>
      </c>
      <c r="P41" s="265">
        <v>0.14000000000000001</v>
      </c>
      <c r="Q41" s="55">
        <f t="shared" si="11"/>
        <v>16557.93</v>
      </c>
      <c r="R41" s="33">
        <f t="shared" si="0"/>
        <v>16607.919999999998</v>
      </c>
      <c r="S41" s="63">
        <v>0.14000000000000001</v>
      </c>
      <c r="T41" s="55">
        <v>16502.509999999998</v>
      </c>
      <c r="U41" s="33">
        <v>16552.5</v>
      </c>
      <c r="V41" s="63">
        <v>0.14000000000000001</v>
      </c>
      <c r="W41" s="55">
        <v>16365.64</v>
      </c>
      <c r="X41" s="33">
        <v>16415.63</v>
      </c>
      <c r="Y41" s="63">
        <f t="shared" si="1"/>
        <v>0.1399999999999999</v>
      </c>
      <c r="Z41" s="55">
        <f t="shared" si="2"/>
        <v>16267.41</v>
      </c>
      <c r="AA41" s="33">
        <f t="shared" si="3"/>
        <v>16317.4</v>
      </c>
      <c r="AB41" s="63">
        <f t="shared" si="4"/>
        <v>0.1399999999999999</v>
      </c>
      <c r="AC41" s="55">
        <f t="shared" si="5"/>
        <v>16048.89</v>
      </c>
      <c r="AD41" s="33">
        <f t="shared" si="6"/>
        <v>16098.88</v>
      </c>
      <c r="AE41" s="63">
        <f t="shared" si="7"/>
        <v>0.1399999999999999</v>
      </c>
      <c r="AF41" s="55">
        <f t="shared" si="8"/>
        <v>15970.56</v>
      </c>
      <c r="AG41" s="33">
        <f t="shared" si="9"/>
        <v>16020.55</v>
      </c>
      <c r="AH41" s="63">
        <f t="shared" si="10"/>
        <v>0.1399999999999999</v>
      </c>
    </row>
    <row r="42" spans="1:34">
      <c r="A42" s="48"/>
      <c r="B42" s="55">
        <v>20528.54</v>
      </c>
      <c r="C42" s="55">
        <v>20578.530000000002</v>
      </c>
      <c r="D42" s="434">
        <v>0.13</v>
      </c>
      <c r="E42" s="55">
        <v>18445.45</v>
      </c>
      <c r="F42" s="33">
        <v>18495.439999999999</v>
      </c>
      <c r="G42" s="63">
        <v>0.13</v>
      </c>
      <c r="H42" s="55">
        <v>18077.75</v>
      </c>
      <c r="I42" s="33">
        <v>18127.740000000002</v>
      </c>
      <c r="J42" s="63">
        <v>0.13</v>
      </c>
      <c r="K42" s="314">
        <v>17357.88</v>
      </c>
      <c r="L42" s="314">
        <v>17407.870000000003</v>
      </c>
      <c r="M42" s="315">
        <v>0.13</v>
      </c>
      <c r="N42" s="258">
        <v>17042.490000000002</v>
      </c>
      <c r="O42" s="258">
        <v>17092.480000000003</v>
      </c>
      <c r="P42" s="265">
        <v>0.13</v>
      </c>
      <c r="Q42" s="55">
        <f t="shared" si="11"/>
        <v>16607.93</v>
      </c>
      <c r="R42" s="33">
        <f t="shared" si="0"/>
        <v>16657.919999999998</v>
      </c>
      <c r="S42" s="63">
        <v>0.13</v>
      </c>
      <c r="T42" s="55">
        <v>16552.509999999998</v>
      </c>
      <c r="U42" s="33">
        <v>16602.5</v>
      </c>
      <c r="V42" s="63">
        <v>0.13</v>
      </c>
      <c r="W42" s="55">
        <v>16415.64</v>
      </c>
      <c r="X42" s="33">
        <v>16465.63</v>
      </c>
      <c r="Y42" s="63">
        <f t="shared" si="1"/>
        <v>0.12999999999999989</v>
      </c>
      <c r="Z42" s="55">
        <f t="shared" si="2"/>
        <v>16317.41</v>
      </c>
      <c r="AA42" s="33">
        <f t="shared" si="3"/>
        <v>16367.4</v>
      </c>
      <c r="AB42" s="63">
        <f t="shared" si="4"/>
        <v>0.12999999999999989</v>
      </c>
      <c r="AC42" s="55">
        <f t="shared" si="5"/>
        <v>16098.89</v>
      </c>
      <c r="AD42" s="33">
        <f t="shared" si="6"/>
        <v>16148.88</v>
      </c>
      <c r="AE42" s="63">
        <f t="shared" si="7"/>
        <v>0.12999999999999989</v>
      </c>
      <c r="AF42" s="55">
        <f t="shared" si="8"/>
        <v>16020.56</v>
      </c>
      <c r="AG42" s="33">
        <f t="shared" si="9"/>
        <v>16070.55</v>
      </c>
      <c r="AH42" s="63">
        <f t="shared" si="10"/>
        <v>0.12999999999999989</v>
      </c>
    </row>
    <row r="43" spans="1:34">
      <c r="A43" s="48"/>
      <c r="B43" s="55">
        <v>20578.54</v>
      </c>
      <c r="C43" s="55">
        <v>20628.530000000002</v>
      </c>
      <c r="D43" s="434">
        <v>0.12</v>
      </c>
      <c r="E43" s="55">
        <v>18495.45</v>
      </c>
      <c r="F43" s="33">
        <v>18545.439999999999</v>
      </c>
      <c r="G43" s="63">
        <v>0.12</v>
      </c>
      <c r="H43" s="55">
        <v>18127.75</v>
      </c>
      <c r="I43" s="33">
        <v>18177.740000000002</v>
      </c>
      <c r="J43" s="63">
        <v>0.12</v>
      </c>
      <c r="K43" s="314">
        <v>17407.88</v>
      </c>
      <c r="L43" s="314">
        <v>17457.870000000003</v>
      </c>
      <c r="M43" s="315">
        <v>0.12</v>
      </c>
      <c r="N43" s="258">
        <v>17092.490000000002</v>
      </c>
      <c r="O43" s="258">
        <v>17142.480000000003</v>
      </c>
      <c r="P43" s="265">
        <v>0.12</v>
      </c>
      <c r="Q43" s="55">
        <f t="shared" si="11"/>
        <v>16657.93</v>
      </c>
      <c r="R43" s="33">
        <f t="shared" si="0"/>
        <v>16707.919999999998</v>
      </c>
      <c r="S43" s="63">
        <v>0.12</v>
      </c>
      <c r="T43" s="55">
        <v>16602.509999999998</v>
      </c>
      <c r="U43" s="33">
        <v>16652.5</v>
      </c>
      <c r="V43" s="63">
        <v>0.12</v>
      </c>
      <c r="W43" s="55">
        <v>16465.64</v>
      </c>
      <c r="X43" s="33">
        <v>16515.63</v>
      </c>
      <c r="Y43" s="63">
        <f t="shared" si="1"/>
        <v>0.1199999999999999</v>
      </c>
      <c r="Z43" s="55">
        <f t="shared" si="2"/>
        <v>16367.41</v>
      </c>
      <c r="AA43" s="33">
        <f t="shared" si="3"/>
        <v>16417.400000000001</v>
      </c>
      <c r="AB43" s="63">
        <f t="shared" si="4"/>
        <v>0.1199999999999999</v>
      </c>
      <c r="AC43" s="55">
        <f t="shared" si="5"/>
        <v>16148.89</v>
      </c>
      <c r="AD43" s="33">
        <f t="shared" si="6"/>
        <v>16198.88</v>
      </c>
      <c r="AE43" s="63">
        <f t="shared" si="7"/>
        <v>0.1199999999999999</v>
      </c>
      <c r="AF43" s="55">
        <f t="shared" si="8"/>
        <v>16070.56</v>
      </c>
      <c r="AG43" s="33">
        <f t="shared" si="9"/>
        <v>16120.55</v>
      </c>
      <c r="AH43" s="63">
        <f t="shared" si="10"/>
        <v>0.1199999999999999</v>
      </c>
    </row>
    <row r="44" spans="1:34">
      <c r="A44" s="48"/>
      <c r="B44" s="55">
        <v>20628.54</v>
      </c>
      <c r="C44" s="55">
        <v>20678.530000000002</v>
      </c>
      <c r="D44" s="434">
        <v>0.11</v>
      </c>
      <c r="E44" s="55">
        <v>18545.45</v>
      </c>
      <c r="F44" s="33">
        <v>18595.439999999999</v>
      </c>
      <c r="G44" s="63">
        <v>0.11</v>
      </c>
      <c r="H44" s="55">
        <v>18177.75</v>
      </c>
      <c r="I44" s="33">
        <v>18227.740000000002</v>
      </c>
      <c r="J44" s="63">
        <v>0.11</v>
      </c>
      <c r="K44" s="314">
        <v>17457.88</v>
      </c>
      <c r="L44" s="314">
        <v>17507.870000000003</v>
      </c>
      <c r="M44" s="315">
        <v>0.11</v>
      </c>
      <c r="N44" s="258">
        <v>17142.490000000002</v>
      </c>
      <c r="O44" s="258">
        <v>17192.480000000003</v>
      </c>
      <c r="P44" s="265">
        <v>0.11</v>
      </c>
      <c r="Q44" s="55">
        <f t="shared" si="11"/>
        <v>16707.93</v>
      </c>
      <c r="R44" s="33">
        <f t="shared" si="0"/>
        <v>16757.919999999998</v>
      </c>
      <c r="S44" s="63">
        <v>0.11</v>
      </c>
      <c r="T44" s="55">
        <v>16652.509999999998</v>
      </c>
      <c r="U44" s="33">
        <v>16702.5</v>
      </c>
      <c r="V44" s="63">
        <v>0.11</v>
      </c>
      <c r="W44" s="55">
        <v>16515.64</v>
      </c>
      <c r="X44" s="33">
        <v>16565.63</v>
      </c>
      <c r="Y44" s="63">
        <f t="shared" si="1"/>
        <v>0.1099999999999999</v>
      </c>
      <c r="Z44" s="55">
        <f t="shared" si="2"/>
        <v>16417.41</v>
      </c>
      <c r="AA44" s="33">
        <f t="shared" si="3"/>
        <v>16467.400000000001</v>
      </c>
      <c r="AB44" s="63">
        <f t="shared" si="4"/>
        <v>0.1099999999999999</v>
      </c>
      <c r="AC44" s="55">
        <f t="shared" si="5"/>
        <v>16198.89</v>
      </c>
      <c r="AD44" s="33">
        <f t="shared" si="6"/>
        <v>16248.88</v>
      </c>
      <c r="AE44" s="63">
        <f t="shared" si="7"/>
        <v>0.1099999999999999</v>
      </c>
      <c r="AF44" s="55">
        <f t="shared" si="8"/>
        <v>16120.56</v>
      </c>
      <c r="AG44" s="33">
        <f t="shared" si="9"/>
        <v>16170.55</v>
      </c>
      <c r="AH44" s="63">
        <f t="shared" si="10"/>
        <v>0.1099999999999999</v>
      </c>
    </row>
    <row r="45" spans="1:34">
      <c r="A45" s="48"/>
      <c r="B45" s="55">
        <v>20678.54</v>
      </c>
      <c r="C45" s="55">
        <v>20728.530000000002</v>
      </c>
      <c r="D45" s="434">
        <v>0.1</v>
      </c>
      <c r="E45" s="55">
        <v>18595.45</v>
      </c>
      <c r="F45" s="33">
        <v>18645.439999999999</v>
      </c>
      <c r="G45" s="63">
        <v>0.1</v>
      </c>
      <c r="H45" s="55">
        <v>18227.75</v>
      </c>
      <c r="I45" s="33">
        <v>18277.740000000002</v>
      </c>
      <c r="J45" s="63">
        <v>0.1</v>
      </c>
      <c r="K45" s="314">
        <v>17507.88</v>
      </c>
      <c r="L45" s="314">
        <v>17557.870000000003</v>
      </c>
      <c r="M45" s="315">
        <v>0.1</v>
      </c>
      <c r="N45" s="258">
        <v>17192.490000000002</v>
      </c>
      <c r="O45" s="258">
        <v>17242.480000000003</v>
      </c>
      <c r="P45" s="265">
        <v>0.1</v>
      </c>
      <c r="Q45" s="55">
        <f t="shared" si="11"/>
        <v>16757.93</v>
      </c>
      <c r="R45" s="33">
        <f t="shared" si="0"/>
        <v>16807.919999999998</v>
      </c>
      <c r="S45" s="63">
        <v>0.1</v>
      </c>
      <c r="T45" s="55">
        <v>16702.509999999998</v>
      </c>
      <c r="U45" s="33">
        <v>16752.5</v>
      </c>
      <c r="V45" s="63">
        <v>0.1</v>
      </c>
      <c r="W45" s="55">
        <v>16565.64</v>
      </c>
      <c r="X45" s="33">
        <v>16615.63</v>
      </c>
      <c r="Y45" s="63">
        <f t="shared" si="1"/>
        <v>9.9999999999999908E-2</v>
      </c>
      <c r="Z45" s="55">
        <f t="shared" si="2"/>
        <v>16467.41</v>
      </c>
      <c r="AA45" s="33">
        <f t="shared" si="3"/>
        <v>16517.400000000001</v>
      </c>
      <c r="AB45" s="63">
        <f t="shared" si="4"/>
        <v>9.9999999999999908E-2</v>
      </c>
      <c r="AC45" s="55">
        <f t="shared" si="5"/>
        <v>16248.89</v>
      </c>
      <c r="AD45" s="33">
        <f t="shared" si="6"/>
        <v>16298.88</v>
      </c>
      <c r="AE45" s="63">
        <f t="shared" si="7"/>
        <v>9.9999999999999908E-2</v>
      </c>
      <c r="AF45" s="55">
        <f t="shared" si="8"/>
        <v>16170.56</v>
      </c>
      <c r="AG45" s="33">
        <f t="shared" si="9"/>
        <v>16220.55</v>
      </c>
      <c r="AH45" s="63">
        <f t="shared" si="10"/>
        <v>9.9999999999999908E-2</v>
      </c>
    </row>
    <row r="46" spans="1:34">
      <c r="A46" s="48"/>
      <c r="B46" s="55">
        <v>20728.54</v>
      </c>
      <c r="C46" s="55">
        <v>20778.530000000002</v>
      </c>
      <c r="D46" s="434">
        <v>0.09</v>
      </c>
      <c r="E46" s="55">
        <v>18645.45</v>
      </c>
      <c r="F46" s="33">
        <v>18695.439999999999</v>
      </c>
      <c r="G46" s="63">
        <v>0.09</v>
      </c>
      <c r="H46" s="55">
        <v>18277.75</v>
      </c>
      <c r="I46" s="33">
        <v>18327.740000000002</v>
      </c>
      <c r="J46" s="63">
        <v>0.09</v>
      </c>
      <c r="K46" s="314">
        <v>17557.88</v>
      </c>
      <c r="L46" s="314">
        <v>17607.870000000003</v>
      </c>
      <c r="M46" s="315">
        <v>0.09</v>
      </c>
      <c r="N46" s="258">
        <v>17242.490000000002</v>
      </c>
      <c r="O46" s="258">
        <v>17292.480000000003</v>
      </c>
      <c r="P46" s="265">
        <v>0.09</v>
      </c>
      <c r="Q46" s="55">
        <f t="shared" si="11"/>
        <v>16807.93</v>
      </c>
      <c r="R46" s="33">
        <f t="shared" si="0"/>
        <v>16857.919999999998</v>
      </c>
      <c r="S46" s="63">
        <v>0.09</v>
      </c>
      <c r="T46" s="55">
        <v>16752.509999999998</v>
      </c>
      <c r="U46" s="33">
        <v>16802.5</v>
      </c>
      <c r="V46" s="63">
        <v>0.09</v>
      </c>
      <c r="W46" s="55">
        <v>16615.64</v>
      </c>
      <c r="X46" s="33">
        <v>16665.63</v>
      </c>
      <c r="Y46" s="63">
        <f t="shared" si="1"/>
        <v>8.9999999999999913E-2</v>
      </c>
      <c r="Z46" s="55">
        <f t="shared" si="2"/>
        <v>16517.41</v>
      </c>
      <c r="AA46" s="33">
        <f t="shared" si="3"/>
        <v>16567.400000000001</v>
      </c>
      <c r="AB46" s="63">
        <f t="shared" si="4"/>
        <v>8.9999999999999913E-2</v>
      </c>
      <c r="AC46" s="55">
        <f t="shared" si="5"/>
        <v>16298.89</v>
      </c>
      <c r="AD46" s="33">
        <f t="shared" si="6"/>
        <v>16348.88</v>
      </c>
      <c r="AE46" s="63">
        <f t="shared" si="7"/>
        <v>8.9999999999999913E-2</v>
      </c>
      <c r="AF46" s="55">
        <f t="shared" si="8"/>
        <v>16220.56</v>
      </c>
      <c r="AG46" s="33">
        <f t="shared" si="9"/>
        <v>16270.55</v>
      </c>
      <c r="AH46" s="63">
        <f t="shared" si="10"/>
        <v>8.9999999999999913E-2</v>
      </c>
    </row>
    <row r="47" spans="1:34">
      <c r="A47" s="48"/>
      <c r="B47" s="55">
        <v>20778.54</v>
      </c>
      <c r="C47" s="55">
        <v>20828.530000000002</v>
      </c>
      <c r="D47" s="434">
        <v>0.08</v>
      </c>
      <c r="E47" s="55">
        <v>18695.45</v>
      </c>
      <c r="F47" s="33">
        <v>18745.439999999999</v>
      </c>
      <c r="G47" s="63">
        <v>0.08</v>
      </c>
      <c r="H47" s="55">
        <v>18327.75</v>
      </c>
      <c r="I47" s="33">
        <v>18377.740000000002</v>
      </c>
      <c r="J47" s="63">
        <v>0.08</v>
      </c>
      <c r="K47" s="314">
        <v>17607.88</v>
      </c>
      <c r="L47" s="314">
        <v>17657.870000000003</v>
      </c>
      <c r="M47" s="315">
        <v>0.08</v>
      </c>
      <c r="N47" s="258">
        <v>17292.490000000002</v>
      </c>
      <c r="O47" s="258">
        <v>17342.480000000003</v>
      </c>
      <c r="P47" s="265">
        <v>0.08</v>
      </c>
      <c r="Q47" s="55">
        <f t="shared" si="11"/>
        <v>16857.93</v>
      </c>
      <c r="R47" s="33">
        <f t="shared" si="0"/>
        <v>16907.919999999998</v>
      </c>
      <c r="S47" s="63">
        <v>0.08</v>
      </c>
      <c r="T47" s="55">
        <v>16802.509999999998</v>
      </c>
      <c r="U47" s="33">
        <v>16852.5</v>
      </c>
      <c r="V47" s="63">
        <v>0.08</v>
      </c>
      <c r="W47" s="55">
        <v>16665.64</v>
      </c>
      <c r="X47" s="33">
        <v>16715.63</v>
      </c>
      <c r="Y47" s="63">
        <f t="shared" si="1"/>
        <v>7.9999999999999918E-2</v>
      </c>
      <c r="Z47" s="55">
        <f t="shared" si="2"/>
        <v>16567.41</v>
      </c>
      <c r="AA47" s="33">
        <f t="shared" si="3"/>
        <v>16617.400000000001</v>
      </c>
      <c r="AB47" s="63">
        <f t="shared" si="4"/>
        <v>7.9999999999999918E-2</v>
      </c>
      <c r="AC47" s="55">
        <f t="shared" si="5"/>
        <v>16348.89</v>
      </c>
      <c r="AD47" s="33">
        <f t="shared" si="6"/>
        <v>16398.879999999997</v>
      </c>
      <c r="AE47" s="63">
        <f t="shared" si="7"/>
        <v>7.9999999999999918E-2</v>
      </c>
      <c r="AF47" s="55">
        <f t="shared" si="8"/>
        <v>16270.56</v>
      </c>
      <c r="AG47" s="33">
        <f t="shared" si="9"/>
        <v>16320.55</v>
      </c>
      <c r="AH47" s="63">
        <f t="shared" si="10"/>
        <v>7.9999999999999918E-2</v>
      </c>
    </row>
    <row r="48" spans="1:34">
      <c r="A48" s="48"/>
      <c r="B48" s="55">
        <v>20828.54</v>
      </c>
      <c r="C48" s="55">
        <v>20878.530000000002</v>
      </c>
      <c r="D48" s="434">
        <v>7.0000000000000007E-2</v>
      </c>
      <c r="E48" s="55">
        <v>18745.45</v>
      </c>
      <c r="F48" s="33">
        <v>18795.439999999999</v>
      </c>
      <c r="G48" s="63">
        <v>7.0000000000000007E-2</v>
      </c>
      <c r="H48" s="55">
        <v>18377.75</v>
      </c>
      <c r="I48" s="33">
        <v>18427.740000000002</v>
      </c>
      <c r="J48" s="63">
        <v>7.0000000000000007E-2</v>
      </c>
      <c r="K48" s="314">
        <v>17657.88</v>
      </c>
      <c r="L48" s="314">
        <v>17707.870000000003</v>
      </c>
      <c r="M48" s="315">
        <v>7.0000000000000007E-2</v>
      </c>
      <c r="N48" s="258">
        <v>17342.490000000002</v>
      </c>
      <c r="O48" s="258">
        <v>17392.480000000003</v>
      </c>
      <c r="P48" s="265">
        <v>7.0000000000000007E-2</v>
      </c>
      <c r="Q48" s="55">
        <f t="shared" si="11"/>
        <v>16907.93</v>
      </c>
      <c r="R48" s="33">
        <f t="shared" si="0"/>
        <v>16957.919999999998</v>
      </c>
      <c r="S48" s="63">
        <v>7.0000000000000007E-2</v>
      </c>
      <c r="T48" s="55">
        <v>16852.509999999998</v>
      </c>
      <c r="U48" s="33">
        <v>16902.5</v>
      </c>
      <c r="V48" s="63">
        <v>7.0000000000000007E-2</v>
      </c>
      <c r="W48" s="55">
        <v>16715.64</v>
      </c>
      <c r="X48" s="33">
        <v>16765.63</v>
      </c>
      <c r="Y48" s="63">
        <f t="shared" si="1"/>
        <v>6.9999999999999923E-2</v>
      </c>
      <c r="Z48" s="55">
        <f t="shared" si="2"/>
        <v>16617.41</v>
      </c>
      <c r="AA48" s="33">
        <f t="shared" si="3"/>
        <v>16667.400000000001</v>
      </c>
      <c r="AB48" s="63">
        <f t="shared" si="4"/>
        <v>6.9999999999999923E-2</v>
      </c>
      <c r="AC48" s="55">
        <f t="shared" si="5"/>
        <v>16398.889999999996</v>
      </c>
      <c r="AD48" s="33">
        <f t="shared" si="6"/>
        <v>16448.879999999997</v>
      </c>
      <c r="AE48" s="63">
        <f t="shared" si="7"/>
        <v>6.9999999999999923E-2</v>
      </c>
      <c r="AF48" s="55">
        <f t="shared" si="8"/>
        <v>16320.56</v>
      </c>
      <c r="AG48" s="33">
        <f t="shared" si="9"/>
        <v>16370.55</v>
      </c>
      <c r="AH48" s="63">
        <f t="shared" si="10"/>
        <v>6.9999999999999923E-2</v>
      </c>
    </row>
    <row r="49" spans="1:34">
      <c r="A49" s="48"/>
      <c r="B49" s="55">
        <v>20878.54</v>
      </c>
      <c r="C49" s="55">
        <v>20928.530000000002</v>
      </c>
      <c r="D49" s="434">
        <v>0.06</v>
      </c>
      <c r="E49" s="55">
        <v>18795.45</v>
      </c>
      <c r="F49" s="33">
        <v>18845.439999999999</v>
      </c>
      <c r="G49" s="63">
        <v>0.06</v>
      </c>
      <c r="H49" s="55">
        <v>18427.75</v>
      </c>
      <c r="I49" s="33">
        <v>18477.740000000002</v>
      </c>
      <c r="J49" s="63">
        <v>0.06</v>
      </c>
      <c r="K49" s="314">
        <v>17707.88</v>
      </c>
      <c r="L49" s="314">
        <v>17757.870000000003</v>
      </c>
      <c r="M49" s="315">
        <v>0.06</v>
      </c>
      <c r="N49" s="258">
        <v>17392.490000000002</v>
      </c>
      <c r="O49" s="258">
        <v>17442.480000000003</v>
      </c>
      <c r="P49" s="265">
        <v>0.06</v>
      </c>
      <c r="Q49" s="55">
        <f t="shared" si="11"/>
        <v>16957.93</v>
      </c>
      <c r="R49" s="33">
        <f t="shared" si="0"/>
        <v>17007.919999999998</v>
      </c>
      <c r="S49" s="63">
        <v>0.06</v>
      </c>
      <c r="T49" s="55">
        <v>16902.509999999998</v>
      </c>
      <c r="U49" s="33">
        <v>16952.5</v>
      </c>
      <c r="V49" s="63">
        <v>0.06</v>
      </c>
      <c r="W49" s="55">
        <v>16765.64</v>
      </c>
      <c r="X49" s="33">
        <v>16815.63</v>
      </c>
      <c r="Y49" s="63">
        <f t="shared" si="1"/>
        <v>5.9999999999999921E-2</v>
      </c>
      <c r="Z49" s="55">
        <f t="shared" si="2"/>
        <v>16667.41</v>
      </c>
      <c r="AA49" s="33">
        <f t="shared" si="3"/>
        <v>16717.400000000001</v>
      </c>
      <c r="AB49" s="63">
        <f t="shared" si="4"/>
        <v>5.9999999999999921E-2</v>
      </c>
      <c r="AC49" s="55">
        <f t="shared" si="5"/>
        <v>16448.889999999996</v>
      </c>
      <c r="AD49" s="33">
        <f t="shared" si="6"/>
        <v>16498.879999999997</v>
      </c>
      <c r="AE49" s="63">
        <f t="shared" si="7"/>
        <v>5.9999999999999921E-2</v>
      </c>
      <c r="AF49" s="55">
        <f t="shared" si="8"/>
        <v>16370.56</v>
      </c>
      <c r="AG49" s="33">
        <f t="shared" si="9"/>
        <v>16420.55</v>
      </c>
      <c r="AH49" s="63">
        <f t="shared" si="10"/>
        <v>5.9999999999999921E-2</v>
      </c>
    </row>
    <row r="50" spans="1:34">
      <c r="A50" s="48"/>
      <c r="B50" s="55">
        <v>20928.54</v>
      </c>
      <c r="C50" s="55">
        <v>20978.530000000002</v>
      </c>
      <c r="D50" s="434">
        <v>0.05</v>
      </c>
      <c r="E50" s="55">
        <v>18845.45</v>
      </c>
      <c r="F50" s="33">
        <v>18895.439999999999</v>
      </c>
      <c r="G50" s="63">
        <v>0.05</v>
      </c>
      <c r="H50" s="55">
        <v>18477.75</v>
      </c>
      <c r="I50" s="33">
        <v>18527.740000000002</v>
      </c>
      <c r="J50" s="63">
        <v>0.05</v>
      </c>
      <c r="K50" s="314">
        <v>17757.88</v>
      </c>
      <c r="L50" s="314">
        <v>17807.870000000003</v>
      </c>
      <c r="M50" s="315">
        <v>0.05</v>
      </c>
      <c r="N50" s="258">
        <v>17442.490000000002</v>
      </c>
      <c r="O50" s="258">
        <v>17492.480000000003</v>
      </c>
      <c r="P50" s="265">
        <v>0.05</v>
      </c>
      <c r="Q50" s="55">
        <f t="shared" si="11"/>
        <v>17007.93</v>
      </c>
      <c r="R50" s="33">
        <f t="shared" si="0"/>
        <v>17057.919999999998</v>
      </c>
      <c r="S50" s="63">
        <v>0.05</v>
      </c>
      <c r="T50" s="55">
        <v>16952.509999999998</v>
      </c>
      <c r="U50" s="33">
        <v>17002.5</v>
      </c>
      <c r="V50" s="63">
        <v>0.05</v>
      </c>
      <c r="W50" s="55">
        <v>16815.64</v>
      </c>
      <c r="X50" s="33">
        <v>16865.63</v>
      </c>
      <c r="Y50" s="63">
        <f t="shared" si="1"/>
        <v>4.999999999999992E-2</v>
      </c>
      <c r="Z50" s="55">
        <f t="shared" si="2"/>
        <v>16717.41</v>
      </c>
      <c r="AA50" s="33">
        <f t="shared" si="3"/>
        <v>16767.400000000001</v>
      </c>
      <c r="AB50" s="63">
        <f t="shared" si="4"/>
        <v>4.999999999999992E-2</v>
      </c>
      <c r="AC50" s="55">
        <f t="shared" si="5"/>
        <v>16498.889999999996</v>
      </c>
      <c r="AD50" s="33">
        <f t="shared" si="6"/>
        <v>16548.879999999997</v>
      </c>
      <c r="AE50" s="63">
        <f t="shared" si="7"/>
        <v>4.999999999999992E-2</v>
      </c>
      <c r="AF50" s="55">
        <f t="shared" si="8"/>
        <v>16420.559999999998</v>
      </c>
      <c r="AG50" s="33">
        <f t="shared" si="9"/>
        <v>16470.55</v>
      </c>
      <c r="AH50" s="63">
        <f t="shared" si="10"/>
        <v>4.999999999999992E-2</v>
      </c>
    </row>
    <row r="51" spans="1:34">
      <c r="A51" s="48"/>
      <c r="B51" s="55">
        <v>20978.54</v>
      </c>
      <c r="C51" s="55">
        <v>21028.530000000002</v>
      </c>
      <c r="D51" s="434">
        <v>0.04</v>
      </c>
      <c r="E51" s="55">
        <v>18895.45</v>
      </c>
      <c r="F51" s="33">
        <v>18945.439999999999</v>
      </c>
      <c r="G51" s="63">
        <v>0.04</v>
      </c>
      <c r="H51" s="55">
        <v>18527.75</v>
      </c>
      <c r="I51" s="33">
        <v>18577.740000000002</v>
      </c>
      <c r="J51" s="63">
        <v>0.04</v>
      </c>
      <c r="K51" s="314">
        <v>17807.88</v>
      </c>
      <c r="L51" s="314">
        <v>17857.870000000003</v>
      </c>
      <c r="M51" s="315">
        <v>0.04</v>
      </c>
      <c r="N51" s="258">
        <v>17492.490000000002</v>
      </c>
      <c r="O51" s="258">
        <v>17542.480000000003</v>
      </c>
      <c r="P51" s="265">
        <v>0.04</v>
      </c>
      <c r="Q51" s="55">
        <f t="shared" si="11"/>
        <v>17057.93</v>
      </c>
      <c r="R51" s="33">
        <f t="shared" si="0"/>
        <v>17107.919999999998</v>
      </c>
      <c r="S51" s="63">
        <v>0.04</v>
      </c>
      <c r="T51" s="55">
        <v>17002.509999999998</v>
      </c>
      <c r="U51" s="33">
        <v>17052.5</v>
      </c>
      <c r="V51" s="63">
        <v>0.04</v>
      </c>
      <c r="W51" s="55">
        <v>16865.64</v>
      </c>
      <c r="X51" s="33">
        <v>16915.63</v>
      </c>
      <c r="Y51" s="63">
        <f t="shared" si="1"/>
        <v>3.9999999999999918E-2</v>
      </c>
      <c r="Z51" s="55">
        <f t="shared" si="2"/>
        <v>16767.41</v>
      </c>
      <c r="AA51" s="33">
        <f t="shared" si="3"/>
        <v>16817.400000000001</v>
      </c>
      <c r="AB51" s="63">
        <f t="shared" si="4"/>
        <v>3.9999999999999918E-2</v>
      </c>
      <c r="AC51" s="55">
        <f t="shared" si="5"/>
        <v>16548.889999999996</v>
      </c>
      <c r="AD51" s="33">
        <f t="shared" si="6"/>
        <v>16598.879999999997</v>
      </c>
      <c r="AE51" s="63">
        <f t="shared" si="7"/>
        <v>3.9999999999999918E-2</v>
      </c>
      <c r="AF51" s="55">
        <f t="shared" si="8"/>
        <v>16470.559999999998</v>
      </c>
      <c r="AG51" s="33">
        <f t="shared" si="9"/>
        <v>16520.55</v>
      </c>
      <c r="AH51" s="63">
        <f t="shared" si="10"/>
        <v>3.9999999999999918E-2</v>
      </c>
    </row>
    <row r="52" spans="1:34">
      <c r="A52" s="48"/>
      <c r="B52" s="55">
        <v>21028.54</v>
      </c>
      <c r="C52" s="55">
        <v>21078.530000000002</v>
      </c>
      <c r="D52" s="434">
        <v>0.03</v>
      </c>
      <c r="E52" s="55">
        <v>18945.45</v>
      </c>
      <c r="F52" s="33">
        <v>18995.439999999999</v>
      </c>
      <c r="G52" s="63">
        <v>0.03</v>
      </c>
      <c r="H52" s="55">
        <v>18577.75</v>
      </c>
      <c r="I52" s="33">
        <v>18627.740000000002</v>
      </c>
      <c r="J52" s="63">
        <v>0.03</v>
      </c>
      <c r="K52" s="314">
        <v>17857.88</v>
      </c>
      <c r="L52" s="314">
        <v>17907.870000000003</v>
      </c>
      <c r="M52" s="315">
        <v>0.03</v>
      </c>
      <c r="N52" s="258">
        <v>17542.490000000002</v>
      </c>
      <c r="O52" s="258">
        <v>17592.480000000003</v>
      </c>
      <c r="P52" s="265">
        <v>0.03</v>
      </c>
      <c r="Q52" s="55">
        <f t="shared" si="11"/>
        <v>17107.93</v>
      </c>
      <c r="R52" s="33">
        <f t="shared" si="0"/>
        <v>17157.919999999998</v>
      </c>
      <c r="S52" s="63">
        <v>0.03</v>
      </c>
      <c r="T52" s="55">
        <v>17052.509999999998</v>
      </c>
      <c r="U52" s="33">
        <v>17102.5</v>
      </c>
      <c r="V52" s="63">
        <v>0.03</v>
      </c>
      <c r="W52" s="55">
        <v>16915.64</v>
      </c>
      <c r="X52" s="33">
        <v>16965.63</v>
      </c>
      <c r="Y52" s="63">
        <f t="shared" si="1"/>
        <v>2.9999999999999916E-2</v>
      </c>
      <c r="Z52" s="55">
        <f t="shared" si="2"/>
        <v>16817.41</v>
      </c>
      <c r="AA52" s="33">
        <f t="shared" si="3"/>
        <v>16867.400000000001</v>
      </c>
      <c r="AB52" s="63">
        <f t="shared" si="4"/>
        <v>2.9999999999999916E-2</v>
      </c>
      <c r="AC52" s="55">
        <f t="shared" si="5"/>
        <v>16598.889999999996</v>
      </c>
      <c r="AD52" s="33">
        <f t="shared" si="6"/>
        <v>16648.879999999997</v>
      </c>
      <c r="AE52" s="63">
        <f t="shared" si="7"/>
        <v>2.9999999999999916E-2</v>
      </c>
      <c r="AF52" s="55">
        <f t="shared" si="8"/>
        <v>16520.559999999998</v>
      </c>
      <c r="AG52" s="33">
        <f t="shared" si="9"/>
        <v>16570.55</v>
      </c>
      <c r="AH52" s="63">
        <f t="shared" si="10"/>
        <v>2.9999999999999916E-2</v>
      </c>
    </row>
    <row r="53" spans="1:34">
      <c r="A53" s="48"/>
      <c r="B53" s="55">
        <v>21078.54</v>
      </c>
      <c r="C53" s="55">
        <v>21128.530000000002</v>
      </c>
      <c r="D53" s="434">
        <v>0.02</v>
      </c>
      <c r="E53" s="55">
        <v>18995.45</v>
      </c>
      <c r="F53" s="33">
        <v>19045.439999999999</v>
      </c>
      <c r="G53" s="63">
        <v>0.02</v>
      </c>
      <c r="H53" s="55">
        <v>18627.75</v>
      </c>
      <c r="I53" s="33">
        <v>18677.740000000002</v>
      </c>
      <c r="J53" s="63">
        <v>0.02</v>
      </c>
      <c r="K53" s="314">
        <v>17907.88</v>
      </c>
      <c r="L53" s="314">
        <v>17957.870000000003</v>
      </c>
      <c r="M53" s="315">
        <v>0.02</v>
      </c>
      <c r="N53" s="258">
        <v>17592.490000000002</v>
      </c>
      <c r="O53" s="258">
        <v>17642.480000000003</v>
      </c>
      <c r="P53" s="265">
        <v>0.02</v>
      </c>
      <c r="Q53" s="55">
        <f t="shared" si="11"/>
        <v>17157.93</v>
      </c>
      <c r="R53" s="33">
        <f t="shared" si="0"/>
        <v>17207.919999999998</v>
      </c>
      <c r="S53" s="63">
        <v>0.02</v>
      </c>
      <c r="T53" s="55">
        <v>17102.509999999998</v>
      </c>
      <c r="U53" s="33">
        <v>17152.5</v>
      </c>
      <c r="V53" s="63">
        <v>0.02</v>
      </c>
      <c r="W53" s="55">
        <v>16965.64</v>
      </c>
      <c r="X53" s="33">
        <v>17015.63</v>
      </c>
      <c r="Y53" s="63">
        <f t="shared" si="1"/>
        <v>1.9999999999999914E-2</v>
      </c>
      <c r="Z53" s="55">
        <f t="shared" si="2"/>
        <v>16867.41</v>
      </c>
      <c r="AA53" s="33">
        <f t="shared" si="3"/>
        <v>16917.400000000001</v>
      </c>
      <c r="AB53" s="63">
        <f t="shared" si="4"/>
        <v>1.9999999999999914E-2</v>
      </c>
      <c r="AC53" s="55">
        <f t="shared" si="5"/>
        <v>16648.889999999996</v>
      </c>
      <c r="AD53" s="33">
        <f t="shared" si="6"/>
        <v>16698.879999999997</v>
      </c>
      <c r="AE53" s="63">
        <f t="shared" si="7"/>
        <v>1.9999999999999914E-2</v>
      </c>
      <c r="AF53" s="55">
        <f t="shared" si="8"/>
        <v>16570.559999999998</v>
      </c>
      <c r="AG53" s="33">
        <f t="shared" si="9"/>
        <v>16620.55</v>
      </c>
      <c r="AH53" s="63">
        <f t="shared" si="10"/>
        <v>1.9999999999999914E-2</v>
      </c>
    </row>
    <row r="54" spans="1:34">
      <c r="A54" s="48"/>
      <c r="B54" s="55">
        <v>21128.54</v>
      </c>
      <c r="C54" s="55">
        <v>21178.530000000002</v>
      </c>
      <c r="D54" s="434">
        <v>0.01</v>
      </c>
      <c r="E54" s="55">
        <v>19045.45</v>
      </c>
      <c r="F54" s="33">
        <v>19095.439999999999</v>
      </c>
      <c r="G54" s="63">
        <v>0.01</v>
      </c>
      <c r="H54" s="55">
        <v>18677.75</v>
      </c>
      <c r="I54" s="33">
        <v>18727.740000000002</v>
      </c>
      <c r="J54" s="63">
        <v>0.01</v>
      </c>
      <c r="K54" s="314">
        <v>17957.88</v>
      </c>
      <c r="L54" s="314">
        <v>18007.870000000003</v>
      </c>
      <c r="M54" s="315">
        <v>0.01</v>
      </c>
      <c r="N54" s="258">
        <v>17642.490000000002</v>
      </c>
      <c r="O54" s="258">
        <v>17692.480000000003</v>
      </c>
      <c r="P54" s="265">
        <v>0.01</v>
      </c>
      <c r="Q54" s="55">
        <f t="shared" si="11"/>
        <v>17207.93</v>
      </c>
      <c r="R54" s="33">
        <f t="shared" si="0"/>
        <v>17257.919999999998</v>
      </c>
      <c r="S54" s="63">
        <v>0.01</v>
      </c>
      <c r="T54" s="55">
        <v>17152.509999999998</v>
      </c>
      <c r="U54" s="33">
        <v>17202.5</v>
      </c>
      <c r="V54" s="63">
        <v>0.01</v>
      </c>
      <c r="W54" s="55">
        <v>17015.64</v>
      </c>
      <c r="X54" s="33">
        <v>17065.63</v>
      </c>
      <c r="Y54" s="63">
        <f t="shared" si="1"/>
        <v>9.9999999999999135E-3</v>
      </c>
      <c r="Z54" s="55">
        <f t="shared" si="2"/>
        <v>16917.41</v>
      </c>
      <c r="AA54" s="33">
        <f t="shared" si="3"/>
        <v>16967.400000000001</v>
      </c>
      <c r="AB54" s="63">
        <f t="shared" si="4"/>
        <v>9.9999999999999135E-3</v>
      </c>
      <c r="AC54" s="55">
        <f t="shared" si="5"/>
        <v>16698.889999999996</v>
      </c>
      <c r="AD54" s="33">
        <f t="shared" si="6"/>
        <v>16748.879999999997</v>
      </c>
      <c r="AE54" s="63">
        <f t="shared" si="7"/>
        <v>9.9999999999999135E-3</v>
      </c>
      <c r="AF54" s="55">
        <f t="shared" si="8"/>
        <v>16620.559999999998</v>
      </c>
      <c r="AG54" s="33">
        <f t="shared" si="9"/>
        <v>16670.55</v>
      </c>
      <c r="AH54" s="63">
        <f t="shared" si="10"/>
        <v>9.9999999999999135E-3</v>
      </c>
    </row>
    <row r="55" spans="1:34">
      <c r="A55" s="51"/>
      <c r="B55" s="71">
        <v>21178.54</v>
      </c>
      <c r="C55" s="71" t="s">
        <v>136</v>
      </c>
      <c r="D55" s="435">
        <v>0</v>
      </c>
      <c r="E55" s="71">
        <v>19095.45</v>
      </c>
      <c r="F55" s="78" t="s">
        <v>138</v>
      </c>
      <c r="G55" s="64">
        <v>0</v>
      </c>
      <c r="H55" s="71">
        <v>18727.75</v>
      </c>
      <c r="I55" s="78" t="s">
        <v>138</v>
      </c>
      <c r="J55" s="64">
        <v>0</v>
      </c>
      <c r="K55" s="71">
        <v>18007.88</v>
      </c>
      <c r="L55" s="73" t="s">
        <v>136</v>
      </c>
      <c r="M55" s="310">
        <v>0</v>
      </c>
      <c r="N55" s="260">
        <v>17692.490000000002</v>
      </c>
      <c r="O55" s="260" t="s">
        <v>136</v>
      </c>
      <c r="P55" s="266">
        <v>0</v>
      </c>
      <c r="Q55" s="71">
        <f t="shared" si="11"/>
        <v>17257.93</v>
      </c>
      <c r="R55" s="62" t="s">
        <v>136</v>
      </c>
      <c r="S55" s="64">
        <v>0</v>
      </c>
      <c r="T55" s="71">
        <v>17202.509999999998</v>
      </c>
      <c r="U55" s="62" t="s">
        <v>136</v>
      </c>
      <c r="V55" s="64">
        <v>0</v>
      </c>
      <c r="W55" s="71">
        <v>17065.64</v>
      </c>
      <c r="X55" s="62" t="s">
        <v>137</v>
      </c>
      <c r="Y55" s="64">
        <f t="shared" si="1"/>
        <v>-8.6736173798840355E-17</v>
      </c>
      <c r="Z55" s="71">
        <f t="shared" si="2"/>
        <v>16967.41</v>
      </c>
      <c r="AA55" s="62" t="s">
        <v>137</v>
      </c>
      <c r="AB55" s="64">
        <f t="shared" si="4"/>
        <v>-8.6736173798840355E-17</v>
      </c>
      <c r="AC55" s="71">
        <f t="shared" si="5"/>
        <v>16748.889999999996</v>
      </c>
      <c r="AD55" s="76" t="s">
        <v>137</v>
      </c>
      <c r="AE55" s="64">
        <f t="shared" si="7"/>
        <v>-8.6736173798840355E-17</v>
      </c>
      <c r="AF55" s="71">
        <f t="shared" si="8"/>
        <v>16670.559999999998</v>
      </c>
      <c r="AG55" s="76" t="s">
        <v>137</v>
      </c>
      <c r="AH55" s="64">
        <f t="shared" si="10"/>
        <v>-8.6736173798840355E-17</v>
      </c>
    </row>
    <row r="56" spans="1:34">
      <c r="Q56" s="33"/>
      <c r="S56" s="42"/>
      <c r="T56" s="33"/>
      <c r="V56" s="42"/>
      <c r="W56" s="33"/>
      <c r="Y56" s="42"/>
      <c r="Z56" s="33"/>
      <c r="AB56" s="42"/>
      <c r="AC56" s="33"/>
      <c r="AD56" s="93"/>
      <c r="AE56" s="42"/>
      <c r="AF56" s="33"/>
      <c r="AG56" s="93"/>
      <c r="AH56" s="42"/>
    </row>
    <row r="57" spans="1:34" ht="15.6">
      <c r="A57" s="46" t="s">
        <v>145</v>
      </c>
      <c r="B57" s="477">
        <v>2025</v>
      </c>
      <c r="C57" s="477"/>
      <c r="D57" s="77"/>
      <c r="E57" s="467">
        <v>2024</v>
      </c>
      <c r="F57" s="467"/>
      <c r="G57" s="467"/>
      <c r="H57" s="375">
        <v>2023</v>
      </c>
      <c r="I57" s="375"/>
      <c r="J57" s="77"/>
      <c r="K57" s="467">
        <v>2022</v>
      </c>
      <c r="L57" s="467"/>
      <c r="M57" s="467"/>
      <c r="N57" s="467">
        <v>2021</v>
      </c>
      <c r="O57" s="467"/>
      <c r="P57" s="467"/>
      <c r="Q57" s="77">
        <v>2020</v>
      </c>
      <c r="R57" s="208"/>
      <c r="T57" s="77">
        <v>2019</v>
      </c>
      <c r="U57" s="208"/>
      <c r="W57" s="77">
        <v>2018</v>
      </c>
      <c r="X57" s="208"/>
      <c r="Z57" s="384">
        <v>2017</v>
      </c>
      <c r="AA57" s="385"/>
      <c r="AC57" s="386">
        <v>2016</v>
      </c>
      <c r="AD57" s="387"/>
      <c r="AF57" s="46">
        <v>2015</v>
      </c>
      <c r="AG57" s="208"/>
      <c r="AH57" s="32"/>
    </row>
    <row r="58" spans="1:34">
      <c r="A58" s="32" t="s">
        <v>145</v>
      </c>
      <c r="B58" s="32">
        <v>35.89</v>
      </c>
      <c r="C58" s="39" t="s">
        <v>146</v>
      </c>
      <c r="E58" s="486">
        <v>34.64</v>
      </c>
      <c r="F58" s="486"/>
      <c r="G58" s="32" t="s">
        <v>147</v>
      </c>
      <c r="H58" s="494">
        <v>33.31</v>
      </c>
      <c r="I58" s="494"/>
      <c r="J58" s="381" t="s">
        <v>146</v>
      </c>
      <c r="K58" s="517">
        <f>K19</f>
        <v>30.37</v>
      </c>
      <c r="L58" s="518"/>
      <c r="M58" s="262" t="s">
        <v>146</v>
      </c>
      <c r="N58" s="517">
        <f>N19</f>
        <v>29.81</v>
      </c>
      <c r="O58" s="518"/>
      <c r="P58" s="262" t="s">
        <v>146</v>
      </c>
      <c r="Q58" s="58">
        <f>Q19</f>
        <v>29.51</v>
      </c>
      <c r="R58" s="95" t="s">
        <v>146</v>
      </c>
      <c r="T58" s="58">
        <v>29.09</v>
      </c>
      <c r="U58" s="95" t="s">
        <v>146</v>
      </c>
      <c r="W58" s="58">
        <v>28.59</v>
      </c>
      <c r="X58" s="95" t="s">
        <v>146</v>
      </c>
      <c r="Z58" s="58">
        <v>28.13</v>
      </c>
      <c r="AA58" s="95" t="s">
        <v>146</v>
      </c>
      <c r="AC58" s="58">
        <v>27.83</v>
      </c>
      <c r="AD58" s="95" t="s">
        <v>146</v>
      </c>
      <c r="AE58" s="42"/>
      <c r="AF58" s="61">
        <v>27.72</v>
      </c>
      <c r="AG58" s="95" t="s">
        <v>146</v>
      </c>
      <c r="AH58" s="32"/>
    </row>
    <row r="59" spans="1:34">
      <c r="B59" s="33"/>
      <c r="C59" s="33"/>
      <c r="Q59" s="33"/>
      <c r="T59" s="33"/>
      <c r="W59" s="42"/>
      <c r="Z59" s="33"/>
      <c r="AA59" s="42"/>
      <c r="AC59" s="33"/>
      <c r="AE59" s="42"/>
      <c r="AF59" s="42"/>
      <c r="AH59" s="32"/>
    </row>
    <row r="60" spans="1:34" ht="15.6">
      <c r="A60" s="46" t="s">
        <v>148</v>
      </c>
      <c r="B60" s="478">
        <v>2025</v>
      </c>
      <c r="C60" s="478"/>
      <c r="D60" s="433"/>
      <c r="E60" s="487">
        <v>2024</v>
      </c>
      <c r="F60" s="487"/>
      <c r="G60" s="488"/>
      <c r="H60" s="495">
        <v>2023</v>
      </c>
      <c r="I60" s="495"/>
      <c r="J60" s="375"/>
      <c r="K60" s="467">
        <v>2022</v>
      </c>
      <c r="L60" s="467"/>
      <c r="M60" s="467"/>
      <c r="N60" s="467">
        <v>2021</v>
      </c>
      <c r="O60" s="467"/>
      <c r="P60" s="467"/>
      <c r="Q60" s="77">
        <v>2020</v>
      </c>
      <c r="R60" s="208"/>
      <c r="T60" s="77">
        <v>2019</v>
      </c>
      <c r="U60" s="208"/>
      <c r="W60" s="77">
        <v>2018</v>
      </c>
      <c r="X60" s="208"/>
      <c r="Z60" s="384">
        <v>2017</v>
      </c>
      <c r="AA60" s="385"/>
      <c r="AC60" s="386">
        <v>2016</v>
      </c>
      <c r="AD60" s="387"/>
      <c r="AF60" s="46">
        <v>2015</v>
      </c>
      <c r="AG60" s="208"/>
      <c r="AH60" s="32"/>
    </row>
    <row r="61" spans="1:34">
      <c r="A61" s="32" t="s">
        <v>149</v>
      </c>
      <c r="B61" s="32">
        <v>6.47</v>
      </c>
      <c r="C61" s="39" t="s">
        <v>146</v>
      </c>
      <c r="E61" s="486">
        <v>6.24</v>
      </c>
      <c r="F61" s="506"/>
      <c r="G61" s="32" t="s">
        <v>146</v>
      </c>
      <c r="H61" s="496">
        <v>6</v>
      </c>
      <c r="I61" s="497"/>
      <c r="J61" s="32" t="s">
        <v>146</v>
      </c>
      <c r="K61" s="519" t="s">
        <v>150</v>
      </c>
      <c r="L61" s="520"/>
      <c r="M61" s="267" t="s">
        <v>146</v>
      </c>
      <c r="N61" s="519">
        <v>5.37</v>
      </c>
      <c r="O61" s="520"/>
      <c r="P61" s="267" t="s">
        <v>146</v>
      </c>
      <c r="Q61" s="32">
        <v>5.32</v>
      </c>
      <c r="R61" s="94" t="s">
        <v>146</v>
      </c>
      <c r="T61" s="32">
        <v>5.24</v>
      </c>
      <c r="U61" s="94" t="s">
        <v>146</v>
      </c>
      <c r="W61" s="32">
        <v>5.15</v>
      </c>
      <c r="X61" s="94" t="s">
        <v>146</v>
      </c>
      <c r="Z61" s="74">
        <v>5.07</v>
      </c>
      <c r="AA61" s="94" t="s">
        <v>146</v>
      </c>
      <c r="AC61" s="388">
        <v>5.0199999999999996</v>
      </c>
      <c r="AD61" s="94" t="s">
        <v>146</v>
      </c>
      <c r="AF61" s="388">
        <v>5</v>
      </c>
      <c r="AG61" s="94" t="s">
        <v>146</v>
      </c>
      <c r="AH61" s="32"/>
    </row>
    <row r="62" spans="1:34">
      <c r="A62" s="32" t="s">
        <v>151</v>
      </c>
      <c r="B62" s="32">
        <v>3.88</v>
      </c>
      <c r="C62" s="39" t="s">
        <v>146</v>
      </c>
      <c r="E62" s="486">
        <v>3.74</v>
      </c>
      <c r="F62" s="506"/>
      <c r="G62" s="32" t="s">
        <v>146</v>
      </c>
      <c r="H62" s="496">
        <v>3.6</v>
      </c>
      <c r="I62" s="497"/>
      <c r="J62" s="32" t="s">
        <v>146</v>
      </c>
      <c r="K62" s="500" t="s">
        <v>152</v>
      </c>
      <c r="L62" s="501"/>
      <c r="M62" s="94" t="s">
        <v>146</v>
      </c>
      <c r="N62" s="500">
        <v>3.22</v>
      </c>
      <c r="O62" s="501"/>
      <c r="P62" s="94" t="s">
        <v>146</v>
      </c>
      <c r="Q62" s="32">
        <v>3.19</v>
      </c>
      <c r="R62" s="94" t="s">
        <v>146</v>
      </c>
      <c r="T62" s="32">
        <v>3.14</v>
      </c>
      <c r="U62" s="94" t="s">
        <v>146</v>
      </c>
      <c r="W62" s="32">
        <v>3.09</v>
      </c>
      <c r="X62" s="94" t="s">
        <v>146</v>
      </c>
      <c r="Z62" s="74">
        <v>3.04</v>
      </c>
      <c r="AA62" s="94" t="s">
        <v>146</v>
      </c>
      <c r="AC62" s="388">
        <v>3.01</v>
      </c>
      <c r="AD62" s="94" t="s">
        <v>146</v>
      </c>
      <c r="AF62" s="388">
        <v>3</v>
      </c>
      <c r="AG62" s="94" t="s">
        <v>146</v>
      </c>
      <c r="AH62" s="32"/>
    </row>
    <row r="63" spans="1:34">
      <c r="A63" s="78" t="s">
        <v>153</v>
      </c>
      <c r="B63" s="78">
        <v>2.04</v>
      </c>
      <c r="C63" s="438" t="s">
        <v>146</v>
      </c>
      <c r="D63" s="78"/>
      <c r="E63" s="507">
        <v>1.97</v>
      </c>
      <c r="F63" s="499"/>
      <c r="G63" s="78" t="s">
        <v>146</v>
      </c>
      <c r="H63" s="498">
        <v>1.89</v>
      </c>
      <c r="I63" s="499"/>
      <c r="J63" s="78" t="s">
        <v>146</v>
      </c>
      <c r="K63" s="502" t="s">
        <v>154</v>
      </c>
      <c r="L63" s="503"/>
      <c r="M63" s="95" t="s">
        <v>146</v>
      </c>
      <c r="N63" s="502">
        <v>1.69</v>
      </c>
      <c r="O63" s="503"/>
      <c r="P63" s="95" t="s">
        <v>146</v>
      </c>
      <c r="Q63" s="78">
        <v>1.67</v>
      </c>
      <c r="R63" s="95" t="s">
        <v>146</v>
      </c>
      <c r="T63" s="78">
        <v>1.65</v>
      </c>
      <c r="U63" s="95" t="s">
        <v>146</v>
      </c>
      <c r="W63" s="78">
        <v>1.62</v>
      </c>
      <c r="X63" s="95" t="s">
        <v>146</v>
      </c>
      <c r="Z63" s="71">
        <v>1.59</v>
      </c>
      <c r="AA63" s="95" t="s">
        <v>146</v>
      </c>
      <c r="AC63" s="71">
        <v>1.57</v>
      </c>
      <c r="AD63" s="95" t="s">
        <v>146</v>
      </c>
      <c r="AF63" s="71">
        <v>1.56</v>
      </c>
      <c r="AG63" s="95" t="s">
        <v>146</v>
      </c>
      <c r="AH63" s="32"/>
    </row>
    <row r="65" spans="1:34" s="43" customFormat="1" ht="15.6">
      <c r="A65" s="46" t="s">
        <v>155</v>
      </c>
      <c r="B65" s="471">
        <v>2025</v>
      </c>
      <c r="C65" s="467"/>
      <c r="D65" s="46"/>
      <c r="E65" s="466">
        <v>2024</v>
      </c>
      <c r="F65" s="467"/>
      <c r="G65" s="468"/>
      <c r="H65" s="521">
        <v>2023</v>
      </c>
      <c r="I65" s="522"/>
      <c r="J65" s="46"/>
      <c r="K65" s="466">
        <v>2022</v>
      </c>
      <c r="L65" s="467"/>
      <c r="M65" s="468"/>
      <c r="N65" s="466">
        <v>2021</v>
      </c>
      <c r="O65" s="467"/>
      <c r="P65" s="468"/>
      <c r="Q65" s="466">
        <v>2020</v>
      </c>
      <c r="R65" s="468"/>
      <c r="T65" s="384">
        <v>2019</v>
      </c>
      <c r="U65" s="385"/>
      <c r="W65" s="466">
        <v>2018</v>
      </c>
      <c r="X65" s="468"/>
      <c r="Z65" s="466">
        <v>2017</v>
      </c>
      <c r="AA65" s="468"/>
      <c r="AC65" s="471">
        <v>2016</v>
      </c>
      <c r="AD65" s="532"/>
      <c r="AF65" s="535">
        <v>2015</v>
      </c>
      <c r="AG65" s="536"/>
      <c r="AH65" s="229"/>
    </row>
    <row r="66" spans="1:34">
      <c r="A66" s="51"/>
      <c r="B66" s="298">
        <v>4.05</v>
      </c>
      <c r="C66" s="78" t="s">
        <v>156</v>
      </c>
      <c r="D66" s="51"/>
      <c r="E66" s="498">
        <v>3.91</v>
      </c>
      <c r="F66" s="499"/>
      <c r="G66" s="51" t="s">
        <v>156</v>
      </c>
      <c r="H66" s="298">
        <v>3.76</v>
      </c>
      <c r="I66" s="78" t="s">
        <v>156</v>
      </c>
      <c r="J66" s="51"/>
      <c r="K66" s="498">
        <v>3.43</v>
      </c>
      <c r="L66" s="499"/>
      <c r="M66" s="51" t="s">
        <v>156</v>
      </c>
      <c r="N66" s="498">
        <v>3.37</v>
      </c>
      <c r="O66" s="499"/>
      <c r="P66" s="51" t="s">
        <v>156</v>
      </c>
      <c r="Q66" s="51">
        <v>3.34</v>
      </c>
      <c r="R66" s="218" t="s">
        <v>156</v>
      </c>
      <c r="T66" s="51">
        <v>3.29</v>
      </c>
      <c r="U66" s="218" t="s">
        <v>156</v>
      </c>
      <c r="W66" s="78" t="s">
        <v>157</v>
      </c>
      <c r="X66" s="218"/>
      <c r="Z66" s="51" t="s">
        <v>158</v>
      </c>
      <c r="AA66" s="218"/>
      <c r="AC66" s="71" t="s">
        <v>159</v>
      </c>
      <c r="AD66" s="73"/>
      <c r="AF66" s="75" t="s">
        <v>160</v>
      </c>
      <c r="AG66" s="95"/>
      <c r="AH66" s="95"/>
    </row>
    <row r="67" spans="1:34">
      <c r="T67" s="33"/>
      <c r="U67" s="32"/>
      <c r="W67" s="33"/>
      <c r="AC67" s="33"/>
      <c r="AD67" s="32"/>
      <c r="AF67" s="33"/>
      <c r="AH67" s="32"/>
    </row>
    <row r="68" spans="1:34" s="43" customFormat="1" ht="31.15">
      <c r="A68" s="225" t="s">
        <v>161</v>
      </c>
      <c r="B68" s="439">
        <v>2025</v>
      </c>
      <c r="C68" s="225"/>
      <c r="D68" s="225"/>
      <c r="E68" s="461">
        <v>2024</v>
      </c>
      <c r="F68" s="490"/>
      <c r="G68" s="462"/>
      <c r="H68" s="479">
        <v>2023</v>
      </c>
      <c r="I68" s="481"/>
      <c r="J68" s="225"/>
      <c r="K68" s="461">
        <v>2022</v>
      </c>
      <c r="L68" s="490"/>
      <c r="M68" s="462"/>
      <c r="N68" s="461">
        <v>2021</v>
      </c>
      <c r="O68" s="490"/>
      <c r="P68" s="462"/>
      <c r="Q68" s="466">
        <v>2020</v>
      </c>
      <c r="R68" s="468"/>
      <c r="T68" s="384">
        <v>2019</v>
      </c>
      <c r="U68" s="385"/>
      <c r="W68" s="466">
        <v>2018</v>
      </c>
      <c r="X68" s="468"/>
      <c r="Z68" s="466">
        <v>2017</v>
      </c>
      <c r="AA68" s="468"/>
      <c r="AC68" s="471">
        <v>2016</v>
      </c>
      <c r="AD68" s="532"/>
      <c r="AE68" s="33"/>
      <c r="AF68" s="471">
        <v>2015</v>
      </c>
      <c r="AG68" s="532"/>
    </row>
    <row r="69" spans="1:34" ht="70.150000000000006" customHeight="1">
      <c r="A69" s="380" t="s">
        <v>162</v>
      </c>
      <c r="B69" s="460">
        <v>34982.089999999997</v>
      </c>
      <c r="C69" s="460"/>
      <c r="D69" s="177"/>
      <c r="E69" s="537">
        <v>33763.24</v>
      </c>
      <c r="F69" s="538"/>
      <c r="G69" s="539"/>
      <c r="H69" s="523">
        <v>32464.65</v>
      </c>
      <c r="I69" s="524"/>
      <c r="J69" s="207"/>
      <c r="K69" s="491">
        <v>29599.43</v>
      </c>
      <c r="L69" s="492"/>
      <c r="M69" s="493"/>
      <c r="N69" s="491">
        <v>29050.38</v>
      </c>
      <c r="O69" s="492"/>
      <c r="P69" s="493"/>
      <c r="Q69" s="504">
        <v>28757.06</v>
      </c>
      <c r="R69" s="505"/>
      <c r="T69" s="412">
        <v>28346.04</v>
      </c>
      <c r="U69" s="413"/>
      <c r="W69" s="530">
        <v>27858.52</v>
      </c>
      <c r="X69" s="531"/>
      <c r="Z69" s="530">
        <v>27411.71</v>
      </c>
      <c r="AA69" s="531"/>
      <c r="AC69" s="530">
        <v>27118.83</v>
      </c>
      <c r="AD69" s="531"/>
      <c r="AF69" s="530">
        <v>27008.1</v>
      </c>
      <c r="AG69" s="531"/>
      <c r="AH69" s="32"/>
    </row>
    <row r="70" spans="1:34" ht="28.9" customHeight="1">
      <c r="A70" s="421" t="s">
        <v>163</v>
      </c>
      <c r="B70" s="446">
        <v>13.47</v>
      </c>
      <c r="C70" s="446" t="s">
        <v>147</v>
      </c>
      <c r="D70" s="177"/>
      <c r="E70" s="540">
        <v>13</v>
      </c>
      <c r="F70" s="541"/>
      <c r="G70" s="422" t="s">
        <v>147</v>
      </c>
      <c r="H70" s="489">
        <v>12.5</v>
      </c>
      <c r="I70" s="489"/>
      <c r="J70" s="261" t="s">
        <v>146</v>
      </c>
      <c r="K70" s="508">
        <v>11.4</v>
      </c>
      <c r="L70" s="509"/>
      <c r="M70" s="261" t="s">
        <v>146</v>
      </c>
      <c r="N70" s="533">
        <v>11.18</v>
      </c>
      <c r="O70" s="534"/>
      <c r="P70" s="261" t="s">
        <v>146</v>
      </c>
      <c r="Q70" s="233">
        <v>11.07</v>
      </c>
      <c r="R70" s="234" t="s">
        <v>146</v>
      </c>
      <c r="T70" s="235"/>
      <c r="U70" s="235"/>
      <c r="W70" s="235"/>
      <c r="X70" s="235"/>
      <c r="Z70" s="235"/>
      <c r="AA70" s="235"/>
      <c r="AC70" s="235"/>
      <c r="AD70" s="235"/>
      <c r="AF70" s="235"/>
      <c r="AG70" s="235"/>
      <c r="AH70" s="32"/>
    </row>
    <row r="71" spans="1:34" ht="15" customHeight="1">
      <c r="A71" s="177"/>
      <c r="B71" s="177"/>
      <c r="C71" s="177"/>
      <c r="D71" s="177"/>
      <c r="E71" s="177"/>
      <c r="F71" s="177"/>
      <c r="G71" s="177"/>
      <c r="J71" s="177"/>
      <c r="K71" s="177"/>
      <c r="L71" s="177"/>
      <c r="M71" s="177"/>
      <c r="N71" s="177"/>
      <c r="O71" s="177"/>
      <c r="P71" s="177"/>
      <c r="Q71" s="236"/>
      <c r="R71" s="237"/>
      <c r="T71" s="235"/>
      <c r="U71" s="235"/>
      <c r="W71" s="235"/>
      <c r="X71" s="235"/>
      <c r="Z71" s="235"/>
      <c r="AA71" s="235"/>
      <c r="AC71" s="235"/>
      <c r="AD71" s="235"/>
      <c r="AF71" s="235"/>
      <c r="AG71" s="235"/>
      <c r="AH71" s="32"/>
    </row>
    <row r="72" spans="1:34" s="43" customFormat="1" ht="15.6">
      <c r="A72" s="225" t="s">
        <v>164</v>
      </c>
      <c r="B72" s="461">
        <v>2025</v>
      </c>
      <c r="C72" s="462"/>
      <c r="D72" s="225"/>
      <c r="E72" s="461">
        <v>2024</v>
      </c>
      <c r="F72" s="490"/>
      <c r="G72" s="462"/>
      <c r="H72" s="479">
        <v>2023</v>
      </c>
      <c r="I72" s="480"/>
      <c r="J72" s="225"/>
      <c r="K72" s="461">
        <v>2022</v>
      </c>
      <c r="L72" s="490"/>
      <c r="M72" s="462"/>
      <c r="N72" s="461">
        <v>2021</v>
      </c>
      <c r="O72" s="490"/>
      <c r="P72" s="462"/>
      <c r="Q72" s="466">
        <v>2020</v>
      </c>
      <c r="R72" s="468"/>
      <c r="T72" s="384">
        <v>2019</v>
      </c>
      <c r="U72" s="385"/>
      <c r="W72" s="466">
        <v>2018</v>
      </c>
      <c r="X72" s="468"/>
      <c r="Z72" s="466">
        <v>2017</v>
      </c>
      <c r="AA72" s="468"/>
      <c r="AC72" s="471">
        <v>2016</v>
      </c>
      <c r="AD72" s="532"/>
      <c r="AE72" s="33"/>
      <c r="AF72" s="471">
        <v>2015</v>
      </c>
      <c r="AG72" s="532"/>
    </row>
    <row r="73" spans="1:34" ht="72" customHeight="1">
      <c r="A73" s="207" t="s">
        <v>165</v>
      </c>
      <c r="B73" s="463">
        <v>20247.22</v>
      </c>
      <c r="C73" s="463"/>
      <c r="D73" s="207"/>
      <c r="E73" s="542">
        <v>18495.439999999999</v>
      </c>
      <c r="F73" s="492"/>
      <c r="G73" s="493"/>
      <c r="H73" s="504">
        <v>18077.75</v>
      </c>
      <c r="I73" s="505"/>
      <c r="J73" s="207"/>
      <c r="K73" s="491">
        <v>17157.87</v>
      </c>
      <c r="L73" s="492"/>
      <c r="M73" s="493"/>
      <c r="N73" s="491">
        <v>16842.490000000002</v>
      </c>
      <c r="O73" s="492"/>
      <c r="P73" s="493"/>
      <c r="Q73" s="530">
        <v>16450.22</v>
      </c>
      <c r="R73" s="531"/>
      <c r="T73" s="412">
        <v>16398.05</v>
      </c>
      <c r="U73" s="413"/>
      <c r="W73" s="530">
        <v>16116.41</v>
      </c>
      <c r="X73" s="531"/>
      <c r="Z73" s="530">
        <v>16059.55</v>
      </c>
      <c r="AA73" s="531"/>
      <c r="AC73" s="530">
        <v>15709.59</v>
      </c>
      <c r="AD73" s="531"/>
      <c r="AF73" s="530">
        <v>15647</v>
      </c>
      <c r="AG73" s="531"/>
      <c r="AH73" s="32"/>
    </row>
    <row r="74" spans="1:34">
      <c r="T74" s="33"/>
      <c r="U74" s="32"/>
      <c r="W74" s="33"/>
      <c r="AC74" s="33"/>
      <c r="AD74" s="32"/>
      <c r="AF74" s="33"/>
      <c r="AH74" s="32"/>
    </row>
    <row r="75" spans="1:34" s="43" customFormat="1" ht="15.6">
      <c r="A75" s="79" t="s">
        <v>166</v>
      </c>
      <c r="B75" s="464">
        <v>2025</v>
      </c>
      <c r="C75" s="464"/>
      <c r="D75" s="464"/>
      <c r="E75" s="464">
        <v>2024</v>
      </c>
      <c r="F75" s="464"/>
      <c r="G75" s="464"/>
      <c r="H75" s="464">
        <v>2023</v>
      </c>
      <c r="I75" s="464"/>
      <c r="J75" s="79"/>
      <c r="K75" s="546">
        <v>2022</v>
      </c>
      <c r="L75" s="547"/>
      <c r="M75" s="80"/>
      <c r="N75" s="466">
        <v>2021</v>
      </c>
      <c r="O75" s="467"/>
      <c r="P75" s="468"/>
      <c r="Q75" s="414">
        <v>2020</v>
      </c>
      <c r="R75" s="415"/>
      <c r="T75" s="79">
        <v>2019</v>
      </c>
      <c r="U75" s="230"/>
      <c r="X75" s="79">
        <v>2018</v>
      </c>
      <c r="Z75" s="230"/>
      <c r="AA75" s="79">
        <v>2017</v>
      </c>
      <c r="AC75" s="230"/>
      <c r="AD75" s="231">
        <v>2016</v>
      </c>
      <c r="AE75" s="33"/>
      <c r="AF75" s="232"/>
      <c r="AG75" s="231">
        <v>2015</v>
      </c>
      <c r="AH75" s="232"/>
    </row>
    <row r="76" spans="1:34" ht="14.45" customHeight="1">
      <c r="A76" s="48" t="s">
        <v>167</v>
      </c>
      <c r="B76" s="74">
        <v>4.53</v>
      </c>
      <c r="C76" s="55" t="s">
        <v>168</v>
      </c>
      <c r="D76" s="48"/>
      <c r="E76" s="543">
        <v>4.37</v>
      </c>
      <c r="F76" s="544"/>
      <c r="G76" s="32" t="s">
        <v>168</v>
      </c>
      <c r="H76" s="377">
        <v>4.2</v>
      </c>
      <c r="I76" s="32" t="s">
        <v>168</v>
      </c>
      <c r="J76" s="48"/>
      <c r="K76" s="296">
        <v>3.83</v>
      </c>
      <c r="L76" s="49" t="s">
        <v>168</v>
      </c>
      <c r="N76" s="519">
        <v>3.76</v>
      </c>
      <c r="O76" s="552"/>
      <c r="P76" s="49" t="s">
        <v>168</v>
      </c>
      <c r="Q76" s="74">
        <v>3.72</v>
      </c>
      <c r="R76" s="49" t="s">
        <v>168</v>
      </c>
      <c r="T76" s="74">
        <v>3.67</v>
      </c>
      <c r="U76" s="49" t="s">
        <v>168</v>
      </c>
      <c r="X76" s="74">
        <v>3.61</v>
      </c>
      <c r="Z76" s="49" t="s">
        <v>168</v>
      </c>
      <c r="AA76" s="74">
        <v>3.55</v>
      </c>
      <c r="AC76" s="49" t="s">
        <v>168</v>
      </c>
      <c r="AD76" s="74">
        <v>3.51</v>
      </c>
      <c r="AF76" s="49" t="s">
        <v>168</v>
      </c>
      <c r="AG76" s="74">
        <v>3.5</v>
      </c>
      <c r="AH76" s="49" t="s">
        <v>168</v>
      </c>
    </row>
    <row r="77" spans="1:34" ht="14.45" customHeight="1">
      <c r="A77" s="48" t="s">
        <v>169</v>
      </c>
      <c r="B77" s="74">
        <v>250</v>
      </c>
      <c r="C77" s="48" t="s">
        <v>156</v>
      </c>
      <c r="D77" s="48"/>
      <c r="E77" s="545">
        <v>250</v>
      </c>
      <c r="F77" s="506"/>
      <c r="G77" s="32" t="s">
        <v>156</v>
      </c>
      <c r="H77" s="316">
        <v>250</v>
      </c>
      <c r="I77" s="32" t="s">
        <v>156</v>
      </c>
      <c r="J77" s="48"/>
      <c r="K77" s="316">
        <v>250</v>
      </c>
      <c r="L77" s="81" t="s">
        <v>156</v>
      </c>
      <c r="N77" s="496">
        <v>250</v>
      </c>
      <c r="O77" s="497"/>
      <c r="P77" s="81" t="s">
        <v>156</v>
      </c>
      <c r="Q77" s="74">
        <v>250</v>
      </c>
      <c r="R77" s="81" t="s">
        <v>156</v>
      </c>
      <c r="T77" s="74">
        <v>250</v>
      </c>
      <c r="U77" s="81" t="s">
        <v>156</v>
      </c>
      <c r="X77" s="74">
        <v>250</v>
      </c>
      <c r="Z77" s="81" t="s">
        <v>156</v>
      </c>
      <c r="AA77" s="74">
        <v>250</v>
      </c>
      <c r="AC77" s="81" t="s">
        <v>156</v>
      </c>
      <c r="AD77" s="55">
        <v>250</v>
      </c>
      <c r="AF77" s="49" t="s">
        <v>156</v>
      </c>
      <c r="AG77" s="74">
        <v>250</v>
      </c>
      <c r="AH77" s="49" t="s">
        <v>156</v>
      </c>
    </row>
    <row r="78" spans="1:34" ht="14.45" customHeight="1">
      <c r="A78" s="48" t="s">
        <v>170</v>
      </c>
      <c r="B78" s="74">
        <v>50</v>
      </c>
      <c r="C78" s="48" t="s">
        <v>156</v>
      </c>
      <c r="D78" s="48"/>
      <c r="E78" s="545">
        <v>50</v>
      </c>
      <c r="F78" s="506"/>
      <c r="G78" s="32" t="s">
        <v>156</v>
      </c>
      <c r="H78" s="316">
        <v>50</v>
      </c>
      <c r="I78" s="32" t="s">
        <v>156</v>
      </c>
      <c r="J78" s="48"/>
      <c r="K78" s="316">
        <v>50</v>
      </c>
      <c r="L78" s="81" t="s">
        <v>156</v>
      </c>
      <c r="N78" s="496">
        <v>50</v>
      </c>
      <c r="O78" s="497"/>
      <c r="P78" s="81" t="s">
        <v>156</v>
      </c>
      <c r="Q78" s="74">
        <v>50</v>
      </c>
      <c r="R78" s="81" t="s">
        <v>156</v>
      </c>
      <c r="T78" s="74">
        <v>50</v>
      </c>
      <c r="U78" s="81" t="s">
        <v>156</v>
      </c>
      <c r="X78" s="74">
        <v>50</v>
      </c>
      <c r="Z78" s="81" t="s">
        <v>156</v>
      </c>
      <c r="AA78" s="74">
        <v>50</v>
      </c>
      <c r="AC78" s="81" t="s">
        <v>156</v>
      </c>
      <c r="AD78" s="55">
        <v>50</v>
      </c>
      <c r="AF78" s="49" t="s">
        <v>156</v>
      </c>
      <c r="AG78" s="74">
        <v>50</v>
      </c>
      <c r="AH78" s="49" t="s">
        <v>156</v>
      </c>
    </row>
    <row r="79" spans="1:34" ht="14.45" customHeight="1">
      <c r="A79" s="48" t="s">
        <v>171</v>
      </c>
      <c r="B79" s="74">
        <v>4.53</v>
      </c>
      <c r="C79" s="55" t="s">
        <v>172</v>
      </c>
      <c r="D79" s="48"/>
      <c r="E79" s="498">
        <v>4.37</v>
      </c>
      <c r="F79" s="499"/>
      <c r="G79" s="32" t="s">
        <v>172</v>
      </c>
      <c r="H79" s="316">
        <v>4.2</v>
      </c>
      <c r="I79" s="32" t="s">
        <v>172</v>
      </c>
      <c r="J79" s="48"/>
      <c r="K79" s="301">
        <v>3.83</v>
      </c>
      <c r="L79" s="73" t="s">
        <v>172</v>
      </c>
      <c r="M79" s="78"/>
      <c r="N79" s="502">
        <v>3.76</v>
      </c>
      <c r="O79" s="553"/>
      <c r="P79" s="73" t="s">
        <v>172</v>
      </c>
      <c r="Q79" s="75">
        <v>3.72</v>
      </c>
      <c r="R79" s="73" t="s">
        <v>172</v>
      </c>
      <c r="T79" s="75">
        <v>3.67</v>
      </c>
      <c r="U79" s="73" t="s">
        <v>172</v>
      </c>
      <c r="X79" s="75">
        <v>3.61</v>
      </c>
      <c r="Z79" s="73" t="s">
        <v>172</v>
      </c>
      <c r="AA79" s="75">
        <v>3.55</v>
      </c>
      <c r="AC79" s="73" t="s">
        <v>172</v>
      </c>
      <c r="AD79" s="75">
        <v>3.51</v>
      </c>
      <c r="AF79" s="73" t="s">
        <v>172</v>
      </c>
      <c r="AG79" s="75">
        <v>3.5</v>
      </c>
      <c r="AH79" s="73" t="s">
        <v>172</v>
      </c>
    </row>
    <row r="80" spans="1:34" ht="14.45" customHeight="1">
      <c r="A80" s="105" t="s">
        <v>173</v>
      </c>
      <c r="B80" s="440" t="s">
        <v>174</v>
      </c>
      <c r="C80" s="441" t="s">
        <v>175</v>
      </c>
      <c r="D80" s="105"/>
      <c r="E80" s="550" t="s">
        <v>174</v>
      </c>
      <c r="F80" s="551"/>
      <c r="G80" s="376" t="s">
        <v>175</v>
      </c>
      <c r="H80" s="309" t="s">
        <v>174</v>
      </c>
      <c r="I80" s="376" t="s">
        <v>175</v>
      </c>
      <c r="J80" s="105"/>
      <c r="K80" s="309" t="s">
        <v>174</v>
      </c>
      <c r="L80" s="201" t="s">
        <v>175</v>
      </c>
      <c r="M80" s="106"/>
      <c r="N80" s="554" t="s">
        <v>174</v>
      </c>
      <c r="O80" s="555"/>
      <c r="P80" s="201" t="s">
        <v>175</v>
      </c>
      <c r="Q80" s="107" t="s">
        <v>174</v>
      </c>
      <c r="R80" s="423" t="s">
        <v>175</v>
      </c>
      <c r="T80" s="106"/>
      <c r="W80" s="107" t="s">
        <v>174</v>
      </c>
      <c r="X80" s="201" t="s">
        <v>175</v>
      </c>
      <c r="Y80" s="201"/>
      <c r="Z80" s="106"/>
      <c r="AA80" s="107"/>
      <c r="AD80" s="203"/>
      <c r="AF80" s="202"/>
      <c r="AG80" s="202"/>
      <c r="AH80" s="202"/>
    </row>
    <row r="81" spans="1:27" ht="14.45" customHeight="1">
      <c r="A81" s="48" t="s">
        <v>176</v>
      </c>
      <c r="B81" s="74">
        <v>1.89</v>
      </c>
      <c r="C81" s="48" t="s">
        <v>177</v>
      </c>
      <c r="D81" s="48"/>
      <c r="E81" s="543">
        <v>1.82</v>
      </c>
      <c r="F81" s="544"/>
      <c r="G81" s="32" t="s">
        <v>177</v>
      </c>
      <c r="H81" s="301">
        <v>1.75</v>
      </c>
      <c r="I81" s="32" t="s">
        <v>177</v>
      </c>
      <c r="J81" s="48"/>
      <c r="K81" s="316">
        <v>1.6</v>
      </c>
      <c r="L81" s="224" t="s">
        <v>177</v>
      </c>
      <c r="M81" s="223"/>
      <c r="N81" s="556">
        <v>1.57</v>
      </c>
      <c r="O81" s="557"/>
      <c r="P81" s="224" t="s">
        <v>177</v>
      </c>
      <c r="Q81" s="187">
        <v>1.55</v>
      </c>
      <c r="R81" s="224" t="s">
        <v>177</v>
      </c>
      <c r="T81" s="223"/>
      <c r="W81" s="187">
        <v>1.53</v>
      </c>
      <c r="X81" s="224" t="s">
        <v>177</v>
      </c>
      <c r="Z81" s="186">
        <v>1.5</v>
      </c>
      <c r="AA81" s="224" t="s">
        <v>177</v>
      </c>
    </row>
    <row r="82" spans="1:27" ht="14.45" customHeight="1">
      <c r="A82" s="48" t="s">
        <v>178</v>
      </c>
      <c r="B82" s="74">
        <v>1.1299999999999999</v>
      </c>
      <c r="C82" s="48" t="s">
        <v>179</v>
      </c>
      <c r="D82" s="48"/>
      <c r="E82" s="545">
        <v>1.0900000000000001</v>
      </c>
      <c r="F82" s="506"/>
      <c r="G82" s="32" t="s">
        <v>179</v>
      </c>
      <c r="H82" s="301">
        <v>1.05</v>
      </c>
      <c r="I82" s="32" t="s">
        <v>179</v>
      </c>
      <c r="J82" s="48"/>
      <c r="K82" s="301">
        <v>0.96</v>
      </c>
      <c r="L82" s="81" t="s">
        <v>179</v>
      </c>
      <c r="N82" s="496">
        <v>0.94199999999999995</v>
      </c>
      <c r="O82" s="497"/>
      <c r="P82" s="81" t="s">
        <v>179</v>
      </c>
      <c r="Q82" s="55">
        <v>0.93</v>
      </c>
      <c r="R82" s="81" t="s">
        <v>179</v>
      </c>
      <c r="W82" s="55">
        <v>0.92</v>
      </c>
      <c r="X82" s="81" t="s">
        <v>179</v>
      </c>
      <c r="Z82" s="48">
        <v>0.9</v>
      </c>
      <c r="AA82" s="81" t="s">
        <v>179</v>
      </c>
    </row>
    <row r="83" spans="1:27" ht="14.45" customHeight="1">
      <c r="A83" s="51"/>
      <c r="B83" s="75">
        <v>3.02</v>
      </c>
      <c r="C83" s="51" t="s">
        <v>180</v>
      </c>
      <c r="D83" s="51"/>
      <c r="E83" s="498">
        <v>2.91</v>
      </c>
      <c r="F83" s="499"/>
      <c r="G83" s="78" t="s">
        <v>180</v>
      </c>
      <c r="H83" s="378">
        <v>2.8</v>
      </c>
      <c r="I83" s="78" t="s">
        <v>180</v>
      </c>
      <c r="J83" s="48"/>
      <c r="K83" s="301">
        <v>2.56</v>
      </c>
      <c r="L83" s="218" t="s">
        <v>180</v>
      </c>
      <c r="M83" s="78"/>
      <c r="N83" s="548">
        <v>2.5120000000000005</v>
      </c>
      <c r="O83" s="549"/>
      <c r="P83" s="218" t="s">
        <v>180</v>
      </c>
      <c r="Q83" s="71">
        <v>2.48</v>
      </c>
      <c r="R83" s="218" t="s">
        <v>180</v>
      </c>
      <c r="T83" s="78"/>
      <c r="W83" s="71">
        <v>2.4500000000000002</v>
      </c>
      <c r="X83" s="218" t="s">
        <v>180</v>
      </c>
      <c r="Z83" s="51">
        <v>2.4</v>
      </c>
      <c r="AA83" s="218" t="s">
        <v>180</v>
      </c>
    </row>
    <row r="84" spans="1:27" ht="14.45" customHeight="1">
      <c r="A84" s="48" t="s">
        <v>181</v>
      </c>
      <c r="B84" s="74">
        <v>0.37</v>
      </c>
      <c r="C84" s="48" t="s">
        <v>177</v>
      </c>
      <c r="D84" s="48"/>
      <c r="E84" s="545">
        <v>0.36</v>
      </c>
      <c r="F84" s="506"/>
      <c r="G84" s="223" t="s">
        <v>177</v>
      </c>
      <c r="H84" s="301">
        <v>0.35</v>
      </c>
      <c r="I84" s="223" t="s">
        <v>177</v>
      </c>
      <c r="J84" s="186"/>
      <c r="K84" s="296">
        <v>0.32</v>
      </c>
      <c r="L84" s="224" t="s">
        <v>177</v>
      </c>
      <c r="M84" s="223"/>
      <c r="N84" s="496">
        <v>0.31</v>
      </c>
      <c r="O84" s="497"/>
      <c r="P84" s="224" t="s">
        <v>177</v>
      </c>
      <c r="Q84" s="187">
        <v>0.31</v>
      </c>
      <c r="R84" s="224" t="s">
        <v>177</v>
      </c>
      <c r="T84" s="223"/>
      <c r="W84" s="187">
        <v>0.31</v>
      </c>
      <c r="X84" s="224" t="s">
        <v>177</v>
      </c>
      <c r="Z84" s="186">
        <v>0.3</v>
      </c>
      <c r="AA84" s="224" t="s">
        <v>177</v>
      </c>
    </row>
    <row r="85" spans="1:27" ht="14.45" customHeight="1">
      <c r="A85" s="379" t="s">
        <v>182</v>
      </c>
      <c r="B85" s="583">
        <v>0.22</v>
      </c>
      <c r="C85" s="379" t="s">
        <v>179</v>
      </c>
      <c r="D85" s="379"/>
      <c r="E85" s="545">
        <v>0.22</v>
      </c>
      <c r="F85" s="506"/>
      <c r="G85" s="32" t="s">
        <v>179</v>
      </c>
      <c r="H85" s="301">
        <v>0.21</v>
      </c>
      <c r="I85" s="32" t="s">
        <v>179</v>
      </c>
      <c r="J85" s="48"/>
      <c r="K85" s="301">
        <v>0.19</v>
      </c>
      <c r="L85" s="81" t="s">
        <v>179</v>
      </c>
      <c r="N85" s="496">
        <v>0.186</v>
      </c>
      <c r="O85" s="497"/>
      <c r="P85" s="81" t="s">
        <v>179</v>
      </c>
      <c r="Q85" s="55">
        <v>0.19</v>
      </c>
      <c r="R85" s="81" t="s">
        <v>179</v>
      </c>
      <c r="W85" s="55">
        <v>0.19</v>
      </c>
      <c r="X85" s="81" t="s">
        <v>179</v>
      </c>
      <c r="Z85" s="48">
        <v>0.18</v>
      </c>
      <c r="AA85" s="81" t="s">
        <v>179</v>
      </c>
    </row>
    <row r="86" spans="1:27" ht="15" customHeight="1">
      <c r="A86" s="48"/>
      <c r="B86" s="74">
        <v>0.59</v>
      </c>
      <c r="C86" s="48" t="s">
        <v>180</v>
      </c>
      <c r="D86" s="48"/>
      <c r="E86" s="545">
        <v>0.57999999999999996</v>
      </c>
      <c r="F86" s="506"/>
      <c r="G86" s="32" t="s">
        <v>180</v>
      </c>
      <c r="H86" s="308">
        <v>0.56000000000000005</v>
      </c>
      <c r="I86" s="78" t="s">
        <v>180</v>
      </c>
      <c r="J86" s="51"/>
      <c r="K86" s="308">
        <v>0.51</v>
      </c>
      <c r="L86" s="218" t="s">
        <v>180</v>
      </c>
      <c r="M86" s="78"/>
      <c r="N86" s="548">
        <v>0.51</v>
      </c>
      <c r="O86" s="549"/>
      <c r="P86" s="218" t="s">
        <v>180</v>
      </c>
      <c r="Q86" s="71">
        <v>0.5</v>
      </c>
      <c r="R86" s="218" t="s">
        <v>180</v>
      </c>
      <c r="T86" s="78"/>
      <c r="W86" s="71">
        <v>0.5</v>
      </c>
      <c r="X86" s="218" t="s">
        <v>180</v>
      </c>
      <c r="Z86" s="51">
        <v>0.49</v>
      </c>
      <c r="AA86" s="218" t="s">
        <v>180</v>
      </c>
    </row>
    <row r="87" spans="1:27">
      <c r="A87" s="430" t="s">
        <v>183</v>
      </c>
      <c r="B87" s="430">
        <v>35.89</v>
      </c>
      <c r="C87" s="430" t="s">
        <v>156</v>
      </c>
      <c r="D87" s="430"/>
      <c r="E87" s="489">
        <v>34.64</v>
      </c>
      <c r="F87" s="489"/>
      <c r="G87" s="431" t="s">
        <v>156</v>
      </c>
    </row>
  </sheetData>
  <mergeCells count="176">
    <mergeCell ref="H75:I75"/>
    <mergeCell ref="K75:L75"/>
    <mergeCell ref="N84:O84"/>
    <mergeCell ref="N85:O85"/>
    <mergeCell ref="N86:O86"/>
    <mergeCell ref="E77:F77"/>
    <mergeCell ref="E78:F78"/>
    <mergeCell ref="E79:F79"/>
    <mergeCell ref="E80:F80"/>
    <mergeCell ref="E81:F81"/>
    <mergeCell ref="E82:F82"/>
    <mergeCell ref="E83:F83"/>
    <mergeCell ref="E84:F84"/>
    <mergeCell ref="E85:F85"/>
    <mergeCell ref="N75:P75"/>
    <mergeCell ref="N76:O76"/>
    <mergeCell ref="N77:O77"/>
    <mergeCell ref="N78:O78"/>
    <mergeCell ref="N79:O79"/>
    <mergeCell ref="N80:O80"/>
    <mergeCell ref="N81:O81"/>
    <mergeCell ref="N82:O82"/>
    <mergeCell ref="N83:O83"/>
    <mergeCell ref="E65:G65"/>
    <mergeCell ref="E69:G69"/>
    <mergeCell ref="E70:F70"/>
    <mergeCell ref="E73:G73"/>
    <mergeCell ref="E72:G72"/>
    <mergeCell ref="E76:F76"/>
    <mergeCell ref="E66:F66"/>
    <mergeCell ref="E68:G68"/>
    <mergeCell ref="E86:F86"/>
    <mergeCell ref="N3:P3"/>
    <mergeCell ref="O4:P4"/>
    <mergeCell ref="N26:P26"/>
    <mergeCell ref="N29:O29"/>
    <mergeCell ref="N28:P28"/>
    <mergeCell ref="N73:P73"/>
    <mergeCell ref="AC68:AD68"/>
    <mergeCell ref="AF68:AG68"/>
    <mergeCell ref="Z69:AA69"/>
    <mergeCell ref="AC69:AD69"/>
    <mergeCell ref="AF69:AG69"/>
    <mergeCell ref="W72:X72"/>
    <mergeCell ref="Z72:AA72"/>
    <mergeCell ref="AC72:AD72"/>
    <mergeCell ref="AF72:AG72"/>
    <mergeCell ref="N25:P25"/>
    <mergeCell ref="N57:P57"/>
    <mergeCell ref="N58:O58"/>
    <mergeCell ref="N60:P60"/>
    <mergeCell ref="N65:P65"/>
    <mergeCell ref="N61:O61"/>
    <mergeCell ref="N62:O62"/>
    <mergeCell ref="N63:O63"/>
    <mergeCell ref="N66:O66"/>
    <mergeCell ref="N69:P69"/>
    <mergeCell ref="N70:O70"/>
    <mergeCell ref="N68:P68"/>
    <mergeCell ref="N72:P72"/>
    <mergeCell ref="AC26:AE26"/>
    <mergeCell ref="AC65:AD65"/>
    <mergeCell ref="AF65:AG65"/>
    <mergeCell ref="Q3:S3"/>
    <mergeCell ref="R4:S4"/>
    <mergeCell ref="Q25:S25"/>
    <mergeCell ref="Q26:S26"/>
    <mergeCell ref="Q28:S28"/>
    <mergeCell ref="W68:X68"/>
    <mergeCell ref="Z68:AA68"/>
    <mergeCell ref="T3:V3"/>
    <mergeCell ref="U4:V4"/>
    <mergeCell ref="T25:V25"/>
    <mergeCell ref="T26:V26"/>
    <mergeCell ref="T28:V28"/>
    <mergeCell ref="W26:Y26"/>
    <mergeCell ref="W28:Y28"/>
    <mergeCell ref="W29:X29"/>
    <mergeCell ref="T29:U29"/>
    <mergeCell ref="AF3:AH3"/>
    <mergeCell ref="AG4:AH4"/>
    <mergeCell ref="W25:Y25"/>
    <mergeCell ref="Z25:AB25"/>
    <mergeCell ref="AC25:AE25"/>
    <mergeCell ref="AF25:AH25"/>
    <mergeCell ref="W3:Y3"/>
    <mergeCell ref="AA4:AB4"/>
    <mergeCell ref="AD4:AE4"/>
    <mergeCell ref="Z3:AB3"/>
    <mergeCell ref="AC3:AE3"/>
    <mergeCell ref="X4:Y4"/>
    <mergeCell ref="AF26:AH26"/>
    <mergeCell ref="Z26:AB26"/>
    <mergeCell ref="AF28:AH28"/>
    <mergeCell ref="AF29:AG29"/>
    <mergeCell ref="AC29:AD29"/>
    <mergeCell ref="AC28:AE28"/>
    <mergeCell ref="Q73:R73"/>
    <mergeCell ref="Q29:R29"/>
    <mergeCell ref="Q65:R65"/>
    <mergeCell ref="Q68:R68"/>
    <mergeCell ref="Q69:R69"/>
    <mergeCell ref="Q72:R72"/>
    <mergeCell ref="Z65:AA65"/>
    <mergeCell ref="W73:X73"/>
    <mergeCell ref="Z73:AA73"/>
    <mergeCell ref="W65:X65"/>
    <mergeCell ref="Z29:AA29"/>
    <mergeCell ref="Z28:AB28"/>
    <mergeCell ref="W69:X69"/>
    <mergeCell ref="AC73:AD73"/>
    <mergeCell ref="AF73:AG73"/>
    <mergeCell ref="H3:J3"/>
    <mergeCell ref="I4:J4"/>
    <mergeCell ref="K69:M69"/>
    <mergeCell ref="K70:L70"/>
    <mergeCell ref="K3:M3"/>
    <mergeCell ref="L4:M4"/>
    <mergeCell ref="K26:M26"/>
    <mergeCell ref="K28:M28"/>
    <mergeCell ref="K29:L29"/>
    <mergeCell ref="K57:M57"/>
    <mergeCell ref="K58:L58"/>
    <mergeCell ref="K60:M60"/>
    <mergeCell ref="K61:L61"/>
    <mergeCell ref="H65:I65"/>
    <mergeCell ref="H68:I68"/>
    <mergeCell ref="H69:I69"/>
    <mergeCell ref="E87:F87"/>
    <mergeCell ref="K72:M72"/>
    <mergeCell ref="K73:M73"/>
    <mergeCell ref="H70:I70"/>
    <mergeCell ref="K25:M25"/>
    <mergeCell ref="H25:J25"/>
    <mergeCell ref="H58:I58"/>
    <mergeCell ref="H60:I60"/>
    <mergeCell ref="H61:I61"/>
    <mergeCell ref="H62:I62"/>
    <mergeCell ref="H63:I63"/>
    <mergeCell ref="H26:J26"/>
    <mergeCell ref="H28:J28"/>
    <mergeCell ref="H29:I29"/>
    <mergeCell ref="K62:L62"/>
    <mergeCell ref="K63:L63"/>
    <mergeCell ref="K65:M65"/>
    <mergeCell ref="K66:L66"/>
    <mergeCell ref="K68:M68"/>
    <mergeCell ref="H72:I72"/>
    <mergeCell ref="H73:I73"/>
    <mergeCell ref="E62:F62"/>
    <mergeCell ref="E61:F61"/>
    <mergeCell ref="E63:F63"/>
    <mergeCell ref="B69:C69"/>
    <mergeCell ref="B72:C72"/>
    <mergeCell ref="B73:C73"/>
    <mergeCell ref="E75:G75"/>
    <mergeCell ref="B75:D75"/>
    <mergeCell ref="B1:D1"/>
    <mergeCell ref="B25:D25"/>
    <mergeCell ref="B28:D28"/>
    <mergeCell ref="B29:C29"/>
    <mergeCell ref="B65:C65"/>
    <mergeCell ref="B3:D3"/>
    <mergeCell ref="C4:D4"/>
    <mergeCell ref="B26:D26"/>
    <mergeCell ref="B57:C57"/>
    <mergeCell ref="B60:C60"/>
    <mergeCell ref="E3:G3"/>
    <mergeCell ref="F4:G4"/>
    <mergeCell ref="E28:G28"/>
    <mergeCell ref="E29:F29"/>
    <mergeCell ref="E25:G25"/>
    <mergeCell ref="E26:G26"/>
    <mergeCell ref="E57:G57"/>
    <mergeCell ref="E58:F58"/>
    <mergeCell ref="E60:G60"/>
  </mergeCells>
  <hyperlinks>
    <hyperlink ref="X80" r:id="rId1" xr:uid="{2607D38B-C19A-4B57-B79E-FFD8EBF508A5}"/>
    <hyperlink ref="R80" r:id="rId2" xr:uid="{37AECDFA-D095-4B41-8D3E-F42636574641}"/>
    <hyperlink ref="P80" r:id="rId3" xr:uid="{CFB2E56B-70F4-4C9D-8B63-BD84EAC53792}"/>
    <hyperlink ref="L80" r:id="rId4" xr:uid="{56BFFE8A-7872-4194-BF36-195632B26C9F}"/>
    <hyperlink ref="I80" r:id="rId5" xr:uid="{A366F7BA-B547-4E7D-B7BF-D9FCDB21F4B3}"/>
    <hyperlink ref="G80" r:id="rId6" xr:uid="{1BF33308-16D0-4CAA-A2EF-4312BABB3580}"/>
  </hyperlinks>
  <pageMargins left="0.7" right="0.7" top="0.75" bottom="0.75" header="0.3" footer="0.3"/>
  <pageSetup paperSize="9" orientation="portrait" r:id="rId7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E5"/>
  <sheetViews>
    <sheetView workbookViewId="0">
      <selection activeCell="B5" sqref="B5"/>
    </sheetView>
  </sheetViews>
  <sheetFormatPr defaultRowHeight="14.45"/>
  <cols>
    <col min="1" max="1" width="25.7109375" customWidth="1"/>
    <col min="2" max="2" width="11.7109375" customWidth="1"/>
    <col min="3" max="3" width="11.7109375" bestFit="1" customWidth="1"/>
    <col min="4" max="4" width="11.7109375" customWidth="1"/>
    <col min="5" max="5" width="11.7109375" bestFit="1" customWidth="1"/>
    <col min="6" max="6" width="10.5703125" customWidth="1"/>
    <col min="7" max="7" width="11.7109375" bestFit="1" customWidth="1"/>
    <col min="8" max="8" width="9.28515625" customWidth="1"/>
    <col min="9" max="9" width="11.7109375" bestFit="1" customWidth="1"/>
    <col min="10" max="10" width="9" bestFit="1" customWidth="1"/>
    <col min="11" max="11" width="11.7109375" customWidth="1"/>
    <col min="12" max="12" width="9.28515625" customWidth="1"/>
    <col min="13" max="13" width="11.28515625" bestFit="1" customWidth="1"/>
    <col min="14" max="14" width="9.42578125" customWidth="1"/>
    <col min="15" max="15" width="11.28515625" bestFit="1" customWidth="1"/>
    <col min="16" max="16" width="9" customWidth="1"/>
    <col min="17" max="17" width="11.28515625" bestFit="1" customWidth="1"/>
    <col min="18" max="18" width="8.85546875" customWidth="1"/>
    <col min="19" max="19" width="11.28515625" bestFit="1" customWidth="1"/>
    <col min="20" max="20" width="10.140625" customWidth="1"/>
    <col min="21" max="21" width="11.7109375" bestFit="1" customWidth="1"/>
    <col min="22" max="22" width="9.5703125" customWidth="1"/>
    <col min="23" max="23" width="11.7109375" bestFit="1" customWidth="1"/>
    <col min="24" max="24" width="9.5703125" style="12" customWidth="1"/>
    <col min="25" max="25" width="11.7109375" bestFit="1" customWidth="1"/>
    <col min="26" max="26" width="10.28515625" customWidth="1"/>
    <col min="27" max="27" width="11.7109375" bestFit="1" customWidth="1"/>
  </cols>
  <sheetData>
    <row r="1" spans="1:31" s="1" customFormat="1" ht="25.9" customHeight="1">
      <c r="A1" s="4" t="s">
        <v>184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14"/>
    </row>
    <row r="2" spans="1:31" ht="13.9" customHeigh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3"/>
      <c r="X2" s="18"/>
    </row>
    <row r="3" spans="1:3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</row>
    <row r="4" spans="1:31" s="129" customFormat="1">
      <c r="A4" s="139"/>
      <c r="B4" s="139" t="s">
        <v>1</v>
      </c>
      <c r="C4" s="128"/>
      <c r="D4" s="139" t="s">
        <v>185</v>
      </c>
      <c r="E4" s="128"/>
      <c r="F4" s="139" t="s">
        <v>186</v>
      </c>
      <c r="G4" s="128"/>
      <c r="H4" s="139" t="s">
        <v>187</v>
      </c>
      <c r="I4" s="128"/>
      <c r="J4" s="139" t="s">
        <v>188</v>
      </c>
      <c r="K4" s="139"/>
      <c r="L4" s="139" t="s">
        <v>189</v>
      </c>
      <c r="M4" s="145"/>
      <c r="N4" s="139" t="s">
        <v>190</v>
      </c>
      <c r="O4" s="145"/>
      <c r="P4" s="139" t="s">
        <v>191</v>
      </c>
      <c r="Q4" s="139"/>
      <c r="R4" s="125" t="s">
        <v>192</v>
      </c>
      <c r="S4" s="139"/>
      <c r="T4" s="139" t="s">
        <v>193</v>
      </c>
      <c r="U4" s="138"/>
      <c r="V4" s="125" t="s">
        <v>194</v>
      </c>
      <c r="W4" s="138"/>
      <c r="X4" s="125" t="s">
        <v>195</v>
      </c>
      <c r="Y4" s="138"/>
      <c r="Z4" s="125" t="s">
        <v>19</v>
      </c>
      <c r="AA4" s="138"/>
      <c r="AB4" s="125" t="s">
        <v>20</v>
      </c>
      <c r="AC4" s="138"/>
      <c r="AD4" s="144" t="s">
        <v>62</v>
      </c>
      <c r="AE4" s="145"/>
    </row>
    <row r="5" spans="1:31">
      <c r="A5" s="9" t="s">
        <v>196</v>
      </c>
      <c r="B5" s="120">
        <v>41648.83</v>
      </c>
      <c r="C5" s="10" t="s">
        <v>197</v>
      </c>
      <c r="D5" s="120">
        <v>40892.32</v>
      </c>
      <c r="E5" s="10" t="s">
        <v>197</v>
      </c>
      <c r="F5" s="120">
        <v>40208.769999999997</v>
      </c>
      <c r="G5" s="10" t="s">
        <v>197</v>
      </c>
      <c r="H5" s="29">
        <v>39536.65</v>
      </c>
      <c r="I5" s="10" t="s">
        <v>197</v>
      </c>
      <c r="J5" s="29">
        <v>38875.760000000002</v>
      </c>
      <c r="K5" s="10" t="s">
        <v>197</v>
      </c>
      <c r="L5" s="120">
        <f>ROUND(((N5*1.02*0.85)+(N5*0.15)),2)</f>
        <v>38225.919999999998</v>
      </c>
      <c r="M5" s="10" t="s">
        <v>197</v>
      </c>
      <c r="N5" s="120">
        <v>37586.94</v>
      </c>
      <c r="O5" s="10" t="s">
        <v>197</v>
      </c>
      <c r="P5" s="120">
        <v>36958.639999999999</v>
      </c>
      <c r="Q5" s="10" t="s">
        <v>197</v>
      </c>
      <c r="R5" s="120">
        <v>36340.85</v>
      </c>
      <c r="S5" s="10" t="s">
        <v>197</v>
      </c>
      <c r="T5" s="120">
        <v>35733.379999999997</v>
      </c>
      <c r="U5" s="10" t="s">
        <v>197</v>
      </c>
      <c r="V5" s="29">
        <v>35136.07</v>
      </c>
      <c r="W5" s="10" t="s">
        <v>197</v>
      </c>
      <c r="X5" s="29">
        <v>34548.74</v>
      </c>
      <c r="Y5" s="10" t="s">
        <v>197</v>
      </c>
      <c r="Z5" s="29">
        <v>33971.230000000003</v>
      </c>
      <c r="AA5" s="10" t="s">
        <v>197</v>
      </c>
      <c r="AB5" s="29">
        <v>33403.370000000003</v>
      </c>
      <c r="AC5" s="10" t="s">
        <v>197</v>
      </c>
      <c r="AD5" s="148">
        <v>32845</v>
      </c>
      <c r="AE5" s="10" t="s">
        <v>197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39F6A-F97B-42B0-8123-AB7E8022D8B4}">
  <dimension ref="A1:U12"/>
  <sheetViews>
    <sheetView workbookViewId="0">
      <selection activeCell="F10" sqref="F10"/>
    </sheetView>
  </sheetViews>
  <sheetFormatPr defaultRowHeight="14.45"/>
  <cols>
    <col min="1" max="1" width="38.28515625" customWidth="1"/>
    <col min="2" max="2" width="12.5703125" bestFit="1" customWidth="1"/>
    <col min="3" max="3" width="13.7109375" bestFit="1" customWidth="1"/>
    <col min="4" max="4" width="12.5703125" bestFit="1" customWidth="1"/>
    <col min="5" max="6" width="13.7109375" bestFit="1" customWidth="1"/>
    <col min="7" max="7" width="13.5703125" customWidth="1"/>
    <col min="8" max="8" width="10.7109375" customWidth="1"/>
    <col min="9" max="9" width="13.5703125" customWidth="1"/>
    <col min="10" max="10" width="10.7109375" customWidth="1"/>
    <col min="11" max="11" width="13.7109375" bestFit="1" customWidth="1"/>
    <col min="12" max="12" width="5.7109375" customWidth="1"/>
    <col min="13" max="13" width="17.5703125" customWidth="1"/>
    <col min="14" max="14" width="5.85546875" customWidth="1"/>
    <col min="15" max="15" width="16.7109375" customWidth="1"/>
    <col min="16" max="16" width="5.42578125" bestFit="1" customWidth="1"/>
    <col min="17" max="17" width="17.28515625" customWidth="1"/>
    <col min="18" max="18" width="5.42578125" bestFit="1" customWidth="1"/>
    <col min="19" max="19" width="17.7109375" customWidth="1"/>
  </cols>
  <sheetData>
    <row r="1" spans="1:21" s="1" customFormat="1" ht="25.9" customHeight="1">
      <c r="A1" s="4" t="s">
        <v>198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4" spans="1:21" s="13" customFormat="1">
      <c r="A4" s="121"/>
      <c r="B4" s="241" t="s">
        <v>199</v>
      </c>
      <c r="C4" s="241"/>
      <c r="D4" s="241" t="s">
        <v>200</v>
      </c>
      <c r="E4" s="241"/>
      <c r="F4" s="241" t="s">
        <v>201</v>
      </c>
      <c r="G4" s="241"/>
      <c r="H4" s="241" t="s">
        <v>202</v>
      </c>
      <c r="I4" s="241"/>
      <c r="J4" s="135" t="s">
        <v>203</v>
      </c>
      <c r="K4" s="136"/>
      <c r="L4" s="135" t="s">
        <v>204</v>
      </c>
      <c r="M4" s="130"/>
      <c r="N4" s="135" t="s">
        <v>205</v>
      </c>
      <c r="O4" s="136"/>
      <c r="P4" s="135" t="s">
        <v>206</v>
      </c>
      <c r="Q4" s="136"/>
      <c r="R4" s="558" t="s">
        <v>207</v>
      </c>
      <c r="S4" s="559"/>
      <c r="T4" s="560" t="s">
        <v>208</v>
      </c>
      <c r="U4" s="561"/>
    </row>
    <row r="5" spans="1:21">
      <c r="A5" s="199" t="s">
        <v>39</v>
      </c>
      <c r="B5" s="28">
        <v>12.1</v>
      </c>
      <c r="C5" s="10" t="s">
        <v>40</v>
      </c>
      <c r="D5" s="9">
        <v>11.88</v>
      </c>
      <c r="E5" s="10" t="s">
        <v>40</v>
      </c>
      <c r="F5" s="9">
        <v>11.68</v>
      </c>
      <c r="G5" s="10" t="s">
        <v>40</v>
      </c>
      <c r="H5" s="9">
        <v>11.48</v>
      </c>
      <c r="I5" s="10" t="s">
        <v>40</v>
      </c>
      <c r="J5" s="9">
        <v>11.29</v>
      </c>
      <c r="K5" s="10" t="s">
        <v>40</v>
      </c>
      <c r="L5" s="120">
        <f>ROUND(((N5*1.02*0.85)+(N5*0.15)),2)</f>
        <v>11.1</v>
      </c>
      <c r="M5" s="10" t="s">
        <v>40</v>
      </c>
      <c r="N5" s="11">
        <v>10.91</v>
      </c>
      <c r="O5" s="10" t="s">
        <v>40</v>
      </c>
      <c r="P5" s="29">
        <v>10.73</v>
      </c>
      <c r="Q5" s="10" t="s">
        <v>40</v>
      </c>
      <c r="R5" s="29">
        <v>10.55</v>
      </c>
      <c r="S5" s="10" t="s">
        <v>40</v>
      </c>
      <c r="T5" s="29">
        <v>10.37</v>
      </c>
      <c r="U5" s="10" t="s">
        <v>40</v>
      </c>
    </row>
    <row r="6" spans="1:21">
      <c r="P6" s="23"/>
      <c r="R6" s="23"/>
    </row>
    <row r="7" spans="1:21">
      <c r="P7" s="23"/>
      <c r="R7" s="23"/>
    </row>
    <row r="9" spans="1:21">
      <c r="A9" s="353" t="s">
        <v>209</v>
      </c>
      <c r="B9" s="139"/>
      <c r="C9" s="139"/>
      <c r="D9" s="139"/>
      <c r="E9" s="139"/>
      <c r="F9" s="139" t="s">
        <v>210</v>
      </c>
      <c r="G9" s="139"/>
      <c r="H9" s="139" t="s">
        <v>211</v>
      </c>
      <c r="I9" s="139"/>
      <c r="J9" s="458" t="s">
        <v>212</v>
      </c>
      <c r="K9" s="562"/>
      <c r="L9" s="458" t="s">
        <v>213</v>
      </c>
      <c r="M9" s="562"/>
    </row>
    <row r="10" spans="1:21">
      <c r="A10" t="s">
        <v>214</v>
      </c>
      <c r="F10">
        <v>17.850000000000001</v>
      </c>
      <c r="G10" t="s">
        <v>215</v>
      </c>
      <c r="H10">
        <v>17.23</v>
      </c>
      <c r="I10" t="s">
        <v>215</v>
      </c>
      <c r="J10" s="379">
        <v>16.57</v>
      </c>
      <c r="K10" t="s">
        <v>215</v>
      </c>
      <c r="L10" s="3">
        <v>15.11</v>
      </c>
      <c r="M10" t="s">
        <v>215</v>
      </c>
    </row>
    <row r="11" spans="1:21">
      <c r="A11" t="s">
        <v>216</v>
      </c>
      <c r="F11">
        <v>8.94</v>
      </c>
      <c r="G11" t="s">
        <v>215</v>
      </c>
      <c r="H11">
        <v>8.6300000000000008</v>
      </c>
      <c r="I11" t="s">
        <v>215</v>
      </c>
      <c r="J11" s="379">
        <v>8.3000000000000007</v>
      </c>
      <c r="K11" t="s">
        <v>215</v>
      </c>
      <c r="L11" s="3">
        <v>7.57</v>
      </c>
      <c r="M11" t="s">
        <v>215</v>
      </c>
    </row>
    <row r="12" spans="1:21">
      <c r="A12" t="s">
        <v>217</v>
      </c>
      <c r="F12">
        <v>5.94</v>
      </c>
      <c r="G12" t="s">
        <v>215</v>
      </c>
      <c r="H12">
        <v>5.73</v>
      </c>
      <c r="I12" t="s">
        <v>215</v>
      </c>
      <c r="J12" s="379">
        <v>5.51</v>
      </c>
      <c r="K12" t="s">
        <v>215</v>
      </c>
      <c r="L12" s="3">
        <v>5.0199999999999996</v>
      </c>
      <c r="M12" t="s">
        <v>215</v>
      </c>
    </row>
  </sheetData>
  <mergeCells count="4">
    <mergeCell ref="R4:S4"/>
    <mergeCell ref="T4:U4"/>
    <mergeCell ref="L9:M9"/>
    <mergeCell ref="J9:K9"/>
  </mergeCells>
  <phoneticPr fontId="17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R116"/>
  <sheetViews>
    <sheetView zoomScaleNormal="100" workbookViewId="0">
      <pane ySplit="4" topLeftCell="A30" activePane="bottomLeft" state="frozen"/>
      <selection pane="bottomLeft" activeCell="F26" sqref="F26"/>
    </sheetView>
  </sheetViews>
  <sheetFormatPr defaultRowHeight="14.45"/>
  <cols>
    <col min="1" max="1" width="20.28515625" customWidth="1"/>
    <col min="2" max="2" width="27.140625" style="172" bestFit="1" customWidth="1"/>
    <col min="3" max="3" width="7" style="212" customWidth="1"/>
    <col min="4" max="4" width="8.28515625" style="212" bestFit="1" customWidth="1"/>
    <col min="5" max="5" width="33.85546875" style="212" bestFit="1" customWidth="1"/>
    <col min="6" max="6" width="7.28515625" style="212" bestFit="1" customWidth="1"/>
    <col min="7" max="7" width="22.28515625" style="212" bestFit="1" customWidth="1"/>
    <col min="8" max="8" width="8.28515625" style="212" bestFit="1" customWidth="1"/>
    <col min="9" max="9" width="33.85546875" style="212" bestFit="1" customWidth="1"/>
    <col min="10" max="10" width="7.28515625" style="212" bestFit="1" customWidth="1"/>
    <col min="11" max="11" width="22.28515625" style="212" bestFit="1" customWidth="1"/>
    <col min="12" max="12" width="8.28515625" style="212" bestFit="1" customWidth="1"/>
    <col min="13" max="13" width="33.85546875" style="212" bestFit="1" customWidth="1"/>
    <col min="14" max="14" width="7.28515625" style="212" bestFit="1" customWidth="1"/>
    <col min="15" max="15" width="22.28515625" style="212" bestFit="1" customWidth="1"/>
    <col min="16" max="16" width="8" style="212" bestFit="1" customWidth="1"/>
    <col min="17" max="17" width="32.5703125" style="212" bestFit="1" customWidth="1"/>
    <col min="18" max="18" width="7" style="212" customWidth="1"/>
    <col min="19" max="19" width="23.140625" style="212" bestFit="1" customWidth="1"/>
    <col min="20" max="20" width="12.140625" style="212" customWidth="1"/>
    <col min="21" max="21" width="35.28515625" style="212" bestFit="1" customWidth="1"/>
    <col min="22" max="22" width="7" style="212" customWidth="1"/>
    <col min="23" max="23" width="24.28515625" style="212" customWidth="1"/>
    <col min="24" max="24" width="9.85546875" style="212" customWidth="1"/>
    <col min="25" max="25" width="34.7109375" style="212" customWidth="1"/>
    <col min="26" max="26" width="9.85546875" style="212" customWidth="1"/>
    <col min="27" max="27" width="26.28515625" style="212" customWidth="1"/>
    <col min="28" max="28" width="10" style="212" customWidth="1"/>
    <col min="29" max="29" width="32.5703125" style="212" bestFit="1" customWidth="1"/>
    <col min="30" max="30" width="7" style="212" customWidth="1"/>
    <col min="31" max="31" width="27" style="212" bestFit="1" customWidth="1"/>
    <col min="32" max="32" width="8" style="149" bestFit="1" customWidth="1"/>
    <col min="33" max="33" width="32.5703125" style="212" bestFit="1" customWidth="1"/>
    <col min="34" max="34" width="7" style="336" customWidth="1"/>
    <col min="35" max="35" width="31.42578125" style="212" customWidth="1"/>
    <col min="36" max="36" width="10.85546875" style="278" customWidth="1"/>
    <col min="37" max="37" width="34.140625" style="101" customWidth="1"/>
    <col min="38" max="38" width="9.140625" style="149" customWidth="1"/>
    <col min="39" max="39" width="32.28515625" style="101" customWidth="1"/>
    <col min="40" max="40" width="10.85546875" style="278" customWidth="1"/>
    <col min="41" max="41" width="34.140625" style="101" customWidth="1"/>
    <col min="42" max="42" width="9.140625" style="149" customWidth="1"/>
    <col min="43" max="43" width="35.140625" style="101" customWidth="1"/>
    <col min="44" max="44" width="9.28515625" style="149" customWidth="1"/>
    <col min="45" max="45" width="34.140625" style="101" customWidth="1"/>
    <col min="46" max="46" width="8.28515625" style="149" customWidth="1"/>
    <col min="47" max="47" width="32.28515625" style="101" customWidth="1"/>
    <col min="48" max="48" width="9.28515625" style="149" customWidth="1"/>
    <col min="49" max="49" width="34.140625" style="101" customWidth="1"/>
    <col min="50" max="50" width="8.28515625" style="149" customWidth="1"/>
    <col min="51" max="51" width="32.28515625" style="101" customWidth="1"/>
    <col min="52" max="52" width="9.28515625" style="149" customWidth="1"/>
    <col min="53" max="53" width="34.140625" style="101" customWidth="1"/>
    <col min="54" max="54" width="8.28515625" style="149" customWidth="1"/>
    <col min="55" max="55" width="32.28515625" style="101" customWidth="1"/>
    <col min="56" max="56" width="9.28515625" style="149" customWidth="1"/>
    <col min="57" max="57" width="34.140625" style="101" customWidth="1"/>
    <col min="58" max="58" width="8.28515625" style="149" customWidth="1"/>
    <col min="59" max="59" width="32.28515625" style="101" customWidth="1"/>
    <col min="60" max="60" width="9.28515625" style="149" customWidth="1"/>
    <col min="61" max="61" width="34.140625" style="101" customWidth="1"/>
    <col min="62" max="62" width="8.28515625" style="149" customWidth="1"/>
    <col min="63" max="63" width="32.28515625" style="101" customWidth="1"/>
    <col min="64" max="64" width="9.28515625" style="149" customWidth="1"/>
    <col min="65" max="65" width="32.5703125" style="101" bestFit="1" customWidth="1"/>
    <col min="66" max="66" width="8.28515625" style="149" customWidth="1"/>
    <col min="67" max="67" width="32.28515625" style="101" bestFit="1" customWidth="1"/>
    <col min="68" max="68" width="9.28515625" style="149" customWidth="1"/>
    <col min="69" max="69" width="47.5703125" style="101" bestFit="1" customWidth="1"/>
    <col min="70" max="70" width="8.28515625" style="149" customWidth="1"/>
    <col min="71" max="71" width="47.5703125" style="101" bestFit="1" customWidth="1"/>
    <col min="72" max="72" width="9.28515625" style="149" customWidth="1"/>
    <col min="73" max="73" width="47.5703125" style="101" bestFit="1" customWidth="1"/>
    <col min="74" max="74" width="8.28515625" style="149" customWidth="1"/>
    <col min="75" max="75" width="47.5703125" style="101" bestFit="1" customWidth="1"/>
    <col min="76" max="76" width="9.28515625" style="149" customWidth="1"/>
    <col min="77" max="77" width="51.140625" style="101" bestFit="1" customWidth="1"/>
    <col min="78" max="78" width="8.28515625" style="149" customWidth="1"/>
    <col min="79" max="79" width="51.140625" style="101" bestFit="1" customWidth="1"/>
    <col min="80" max="80" width="9.28515625" style="149" customWidth="1"/>
    <col min="81" max="81" width="51.140625" style="101" bestFit="1" customWidth="1"/>
    <col min="82" max="82" width="8.28515625" style="149" customWidth="1"/>
    <col min="83" max="83" width="51.140625" style="101" bestFit="1" customWidth="1"/>
    <col min="84" max="84" width="9.28515625" style="149" customWidth="1"/>
    <col min="85" max="85" width="51.140625" style="101" bestFit="1" customWidth="1"/>
    <col min="86" max="86" width="8.28515625" style="149" customWidth="1"/>
    <col min="87" max="87" width="51.140625" style="101" bestFit="1" customWidth="1"/>
    <col min="88" max="88" width="0.140625" customWidth="1"/>
    <col min="89" max="89" width="9.28515625" style="149" customWidth="1"/>
    <col min="90" max="90" width="51.140625" style="101" bestFit="1" customWidth="1"/>
    <col min="91" max="91" width="8.28515625" style="149" customWidth="1"/>
    <col min="92" max="92" width="51.140625" style="101" bestFit="1" customWidth="1"/>
  </cols>
  <sheetData>
    <row r="1" spans="1:96" s="104" customFormat="1" ht="21">
      <c r="A1" s="103" t="s">
        <v>218</v>
      </c>
      <c r="B1" s="152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0"/>
      <c r="AG1" s="153"/>
      <c r="AH1" s="331"/>
      <c r="AI1" s="153"/>
      <c r="AJ1" s="275"/>
      <c r="AK1" s="152"/>
      <c r="AL1" s="150"/>
      <c r="AM1" s="103"/>
      <c r="AN1" s="275"/>
      <c r="AO1" s="152"/>
      <c r="AP1" s="150"/>
      <c r="AQ1" s="103"/>
      <c r="AR1" s="152"/>
      <c r="AS1" s="152"/>
      <c r="AT1" s="150"/>
      <c r="AU1" s="103"/>
      <c r="AV1" s="152"/>
      <c r="AW1" s="152"/>
      <c r="AX1" s="150"/>
      <c r="AY1" s="103"/>
      <c r="AZ1" s="152"/>
      <c r="BA1" s="152"/>
      <c r="BB1" s="150"/>
      <c r="BC1" s="103"/>
      <c r="BD1" s="152"/>
      <c r="BE1" s="152"/>
      <c r="BF1" s="150"/>
      <c r="BG1" s="103"/>
      <c r="BH1" s="152"/>
      <c r="BI1" s="152"/>
      <c r="BJ1" s="150"/>
      <c r="BK1" s="103"/>
      <c r="BL1" s="150"/>
      <c r="BM1" s="103"/>
      <c r="BN1" s="150"/>
      <c r="BO1" s="103"/>
      <c r="BP1" s="150"/>
      <c r="BQ1" s="103"/>
      <c r="BR1" s="150"/>
      <c r="BS1" s="103"/>
      <c r="BT1" s="150"/>
      <c r="BU1" s="103"/>
      <c r="BV1" s="150"/>
      <c r="BW1" s="103"/>
      <c r="BX1" s="150"/>
      <c r="BY1" s="103"/>
      <c r="BZ1" s="150"/>
      <c r="CA1" s="103"/>
      <c r="CB1" s="150"/>
      <c r="CC1" s="103"/>
      <c r="CD1" s="150"/>
      <c r="CE1" s="103"/>
      <c r="CF1" s="150"/>
      <c r="CG1" s="103"/>
      <c r="CH1" s="150"/>
      <c r="CI1" s="103"/>
      <c r="CJ1" s="103"/>
      <c r="CK1" s="150"/>
      <c r="CL1" s="103"/>
      <c r="CM1" s="150"/>
      <c r="CN1" s="103"/>
      <c r="CO1"/>
      <c r="CP1"/>
      <c r="CQ1"/>
      <c r="CR1"/>
    </row>
    <row r="2" spans="1:96" ht="21.6" thickBot="1">
      <c r="A2" s="317"/>
      <c r="B2" s="318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  <c r="S2" s="319"/>
      <c r="T2" s="319"/>
      <c r="U2" s="319"/>
      <c r="V2" s="319"/>
      <c r="W2" s="319"/>
      <c r="X2" s="319"/>
      <c r="Y2" s="319"/>
      <c r="Z2" s="319"/>
      <c r="AA2" s="319"/>
      <c r="AB2" s="319"/>
      <c r="AC2" s="319"/>
      <c r="AD2" s="319"/>
      <c r="AE2" s="319"/>
      <c r="AF2" s="320"/>
      <c r="AG2" s="319"/>
      <c r="AH2" s="341"/>
      <c r="AI2" s="581" t="s">
        <v>219</v>
      </c>
      <c r="AJ2" s="581"/>
      <c r="AK2" s="581"/>
      <c r="AL2" s="320"/>
      <c r="AM2" s="317"/>
      <c r="AN2" s="322"/>
      <c r="AO2" s="321"/>
      <c r="AP2" s="320"/>
      <c r="AQ2" s="317"/>
      <c r="AR2" s="318"/>
      <c r="AS2" s="318"/>
      <c r="AT2" s="320"/>
      <c r="AU2" s="317"/>
      <c r="AV2" s="318"/>
      <c r="AW2" s="318"/>
      <c r="AX2" s="320"/>
      <c r="AY2" s="317"/>
      <c r="AZ2" s="318"/>
      <c r="BA2" s="318"/>
      <c r="BB2" s="320"/>
      <c r="BC2" s="317"/>
      <c r="BD2" s="318"/>
      <c r="BE2" s="318"/>
      <c r="BF2" s="320"/>
      <c r="BG2" s="317"/>
      <c r="BH2" s="318"/>
      <c r="BI2" s="318"/>
      <c r="BJ2" s="320"/>
      <c r="BK2" s="317"/>
      <c r="BL2" s="320"/>
      <c r="BM2" s="317"/>
      <c r="BN2" s="320"/>
      <c r="BO2" s="317"/>
      <c r="BP2" s="320"/>
      <c r="BQ2" s="317"/>
      <c r="BR2" s="320"/>
      <c r="BS2" s="317"/>
      <c r="BT2" s="320"/>
      <c r="BU2" s="317"/>
      <c r="BV2" s="320"/>
      <c r="BW2" s="317"/>
      <c r="BX2" s="320"/>
      <c r="BY2" s="317"/>
      <c r="BZ2" s="320"/>
      <c r="CA2" s="317"/>
      <c r="CB2" s="320"/>
      <c r="CC2" s="317"/>
      <c r="CD2" s="320"/>
      <c r="CE2" s="317"/>
      <c r="CF2" s="320"/>
      <c r="CG2" s="317"/>
      <c r="CH2" s="320"/>
      <c r="CI2" s="317"/>
      <c r="CJ2" s="317"/>
      <c r="CK2" s="320"/>
      <c r="CL2" s="317"/>
      <c r="CM2" s="320"/>
      <c r="CN2" s="317"/>
    </row>
    <row r="3" spans="1:96" ht="21">
      <c r="A3" s="96"/>
      <c r="B3" s="169"/>
      <c r="C3" s="97"/>
      <c r="D3" s="566" t="s">
        <v>220</v>
      </c>
      <c r="E3" s="567"/>
      <c r="F3" s="567"/>
      <c r="G3" s="568"/>
      <c r="H3" s="566" t="s">
        <v>221</v>
      </c>
      <c r="I3" s="567"/>
      <c r="J3" s="567"/>
      <c r="K3" s="568"/>
      <c r="L3" s="578" t="s">
        <v>222</v>
      </c>
      <c r="M3" s="579"/>
      <c r="N3" s="579"/>
      <c r="O3" s="580"/>
      <c r="P3" s="578" t="s">
        <v>223</v>
      </c>
      <c r="Q3" s="579"/>
      <c r="R3" s="579"/>
      <c r="S3" s="580"/>
      <c r="T3" s="566" t="s">
        <v>224</v>
      </c>
      <c r="U3" s="567"/>
      <c r="V3" s="567"/>
      <c r="W3" s="568"/>
      <c r="X3" s="566" t="s">
        <v>225</v>
      </c>
      <c r="Y3" s="567"/>
      <c r="Z3" s="567"/>
      <c r="AA3" s="568"/>
      <c r="AB3" s="578" t="s">
        <v>226</v>
      </c>
      <c r="AC3" s="579"/>
      <c r="AD3" s="579"/>
      <c r="AE3" s="580"/>
      <c r="AF3" s="578" t="s">
        <v>227</v>
      </c>
      <c r="AG3" s="579"/>
      <c r="AH3" s="579"/>
      <c r="AI3" s="580"/>
      <c r="AJ3" s="578" t="s">
        <v>228</v>
      </c>
      <c r="AK3" s="579"/>
      <c r="AL3" s="579"/>
      <c r="AM3" s="580"/>
      <c r="AN3" s="579" t="s">
        <v>229</v>
      </c>
      <c r="AO3" s="579"/>
      <c r="AP3" s="579"/>
      <c r="AQ3" s="580"/>
      <c r="AR3" s="578" t="s">
        <v>230</v>
      </c>
      <c r="AS3" s="579"/>
      <c r="AT3" s="579"/>
      <c r="AU3" s="580"/>
      <c r="AV3" s="578" t="s">
        <v>231</v>
      </c>
      <c r="AW3" s="579"/>
      <c r="AX3" s="579"/>
      <c r="AY3" s="580"/>
      <c r="AZ3" s="578" t="s">
        <v>232</v>
      </c>
      <c r="BA3" s="579"/>
      <c r="BB3" s="579"/>
      <c r="BC3" s="580"/>
      <c r="BD3" s="578" t="s">
        <v>233</v>
      </c>
      <c r="BE3" s="579"/>
      <c r="BF3" s="579"/>
      <c r="BG3" s="580"/>
      <c r="BH3" s="578" t="s">
        <v>234</v>
      </c>
      <c r="BI3" s="579"/>
      <c r="BJ3" s="579"/>
      <c r="BK3" s="580"/>
      <c r="BL3" s="578" t="s">
        <v>235</v>
      </c>
      <c r="BM3" s="579"/>
      <c r="BN3" s="579"/>
      <c r="BO3" s="580"/>
      <c r="BP3" s="578" t="s">
        <v>236</v>
      </c>
      <c r="BQ3" s="579"/>
      <c r="BR3" s="579"/>
      <c r="BS3" s="580"/>
      <c r="BT3" s="578" t="s">
        <v>237</v>
      </c>
      <c r="BU3" s="579"/>
      <c r="BV3" s="579"/>
      <c r="BW3" s="580"/>
      <c r="BX3" s="578" t="s">
        <v>238</v>
      </c>
      <c r="BY3" s="579"/>
      <c r="BZ3" s="579"/>
      <c r="CA3" s="580"/>
      <c r="CB3" s="578" t="s">
        <v>239</v>
      </c>
      <c r="CC3" s="579"/>
      <c r="CD3" s="579"/>
      <c r="CE3" s="580"/>
      <c r="CF3" s="578" t="s">
        <v>240</v>
      </c>
      <c r="CG3" s="579"/>
      <c r="CH3" s="579"/>
      <c r="CI3" s="580"/>
      <c r="CJ3" s="578" t="s">
        <v>20</v>
      </c>
      <c r="CK3" s="579"/>
      <c r="CL3" s="579"/>
      <c r="CM3" s="580"/>
      <c r="CN3" s="98"/>
      <c r="CO3" s="575" t="s">
        <v>241</v>
      </c>
      <c r="CP3" s="576"/>
      <c r="CQ3" s="576"/>
      <c r="CR3" s="577"/>
    </row>
    <row r="4" spans="1:96" ht="25.9" customHeight="1">
      <c r="A4" s="99" t="s">
        <v>242</v>
      </c>
      <c r="B4" s="563" t="s">
        <v>243</v>
      </c>
      <c r="C4" s="565" t="s">
        <v>244</v>
      </c>
      <c r="D4" s="563" t="s">
        <v>245</v>
      </c>
      <c r="E4" s="564"/>
      <c r="F4" s="564" t="s">
        <v>246</v>
      </c>
      <c r="G4" s="565"/>
      <c r="H4" s="563" t="s">
        <v>245</v>
      </c>
      <c r="I4" s="564"/>
      <c r="J4" s="564" t="s">
        <v>246</v>
      </c>
      <c r="K4" s="565"/>
      <c r="L4" s="563" t="s">
        <v>245</v>
      </c>
      <c r="M4" s="564"/>
      <c r="N4" s="564" t="s">
        <v>246</v>
      </c>
      <c r="O4" s="565"/>
      <c r="P4" s="563" t="s">
        <v>245</v>
      </c>
      <c r="Q4" s="564"/>
      <c r="R4" s="564" t="s">
        <v>246</v>
      </c>
      <c r="S4" s="565"/>
      <c r="T4" s="563" t="s">
        <v>245</v>
      </c>
      <c r="U4" s="564"/>
      <c r="V4" s="564" t="s">
        <v>246</v>
      </c>
      <c r="W4" s="565"/>
      <c r="X4" s="563" t="s">
        <v>245</v>
      </c>
      <c r="Y4" s="564"/>
      <c r="Z4" s="564" t="s">
        <v>246</v>
      </c>
      <c r="AA4" s="565"/>
      <c r="AB4" s="563" t="s">
        <v>245</v>
      </c>
      <c r="AC4" s="564"/>
      <c r="AD4" s="564" t="s">
        <v>246</v>
      </c>
      <c r="AE4" s="565"/>
      <c r="AF4" s="563" t="s">
        <v>245</v>
      </c>
      <c r="AG4" s="564"/>
      <c r="AH4" s="564" t="s">
        <v>246</v>
      </c>
      <c r="AI4" s="565"/>
      <c r="AJ4" s="563" t="s">
        <v>245</v>
      </c>
      <c r="AK4" s="564"/>
      <c r="AL4" s="564" t="s">
        <v>246</v>
      </c>
      <c r="AM4" s="565"/>
      <c r="AN4" s="564" t="s">
        <v>245</v>
      </c>
      <c r="AO4" s="564"/>
      <c r="AP4" s="564" t="s">
        <v>246</v>
      </c>
      <c r="AQ4" s="565"/>
      <c r="AR4" s="563" t="s">
        <v>245</v>
      </c>
      <c r="AS4" s="564"/>
      <c r="AT4" s="564" t="s">
        <v>246</v>
      </c>
      <c r="AU4" s="565"/>
      <c r="AV4" s="563" t="s">
        <v>245</v>
      </c>
      <c r="AW4" s="565"/>
      <c r="AX4" s="563" t="s">
        <v>246</v>
      </c>
      <c r="AY4" s="565"/>
      <c r="AZ4" s="563" t="s">
        <v>245</v>
      </c>
      <c r="BA4" s="565"/>
      <c r="BB4" s="563" t="s">
        <v>246</v>
      </c>
      <c r="BC4" s="565"/>
      <c r="BD4" s="563" t="s">
        <v>245</v>
      </c>
      <c r="BE4" s="565"/>
      <c r="BF4" s="563" t="s">
        <v>246</v>
      </c>
      <c r="BG4" s="565"/>
      <c r="BH4" s="563" t="s">
        <v>245</v>
      </c>
      <c r="BI4" s="565"/>
      <c r="BJ4" s="563" t="s">
        <v>246</v>
      </c>
      <c r="BK4" s="565"/>
      <c r="BL4" s="563" t="s">
        <v>245</v>
      </c>
      <c r="BM4" s="565"/>
      <c r="BN4" s="563" t="s">
        <v>246</v>
      </c>
      <c r="BO4" s="565"/>
      <c r="BP4" s="563" t="s">
        <v>245</v>
      </c>
      <c r="BQ4" s="565"/>
      <c r="BR4" s="563" t="s">
        <v>246</v>
      </c>
      <c r="BS4" s="565"/>
      <c r="BT4" s="563" t="s">
        <v>245</v>
      </c>
      <c r="BU4" s="565"/>
      <c r="BV4" s="563" t="s">
        <v>246</v>
      </c>
      <c r="BW4" s="565"/>
      <c r="BX4" s="563" t="s">
        <v>245</v>
      </c>
      <c r="BY4" s="565"/>
      <c r="BZ4" s="563" t="s">
        <v>246</v>
      </c>
      <c r="CA4" s="565"/>
      <c r="CB4" s="563" t="s">
        <v>245</v>
      </c>
      <c r="CC4" s="565"/>
      <c r="CD4" s="563" t="s">
        <v>246</v>
      </c>
      <c r="CE4" s="565"/>
      <c r="CF4" s="563" t="s">
        <v>245</v>
      </c>
      <c r="CG4" s="565"/>
      <c r="CH4" s="563" t="s">
        <v>246</v>
      </c>
      <c r="CI4" s="565"/>
      <c r="CJ4" s="563" t="s">
        <v>245</v>
      </c>
      <c r="CK4" s="565"/>
      <c r="CL4" s="563" t="s">
        <v>246</v>
      </c>
      <c r="CM4" s="565"/>
      <c r="CN4" s="100"/>
      <c r="CO4" s="563" t="s">
        <v>245</v>
      </c>
      <c r="CP4" s="565"/>
      <c r="CQ4" s="563" t="s">
        <v>246</v>
      </c>
      <c r="CR4" s="565"/>
    </row>
    <row r="5" spans="1:96" s="151" customFormat="1" ht="15.6" customHeight="1">
      <c r="A5" s="151" t="s">
        <v>247</v>
      </c>
      <c r="B5" s="170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65"/>
      <c r="AG5" s="165"/>
      <c r="AH5" s="165"/>
      <c r="AI5" s="165"/>
      <c r="AJ5" s="281"/>
      <c r="AK5" s="326"/>
      <c r="AL5" s="329"/>
      <c r="AM5" s="326"/>
      <c r="AN5" s="276"/>
      <c r="AO5" s="167"/>
      <c r="AP5" s="281"/>
      <c r="AQ5" s="167"/>
      <c r="AR5" s="276"/>
      <c r="AS5" s="167"/>
      <c r="AT5" s="281"/>
      <c r="AU5" s="167"/>
      <c r="AV5" s="166"/>
      <c r="AW5" s="167"/>
      <c r="AX5" s="166"/>
      <c r="AY5" s="167"/>
      <c r="AZ5" s="166"/>
      <c r="BA5" s="167"/>
      <c r="BB5" s="166"/>
      <c r="BC5" s="167"/>
      <c r="BD5" s="166"/>
      <c r="BE5" s="167"/>
      <c r="BF5" s="166"/>
      <c r="BG5" s="167"/>
      <c r="BH5" s="166"/>
      <c r="BI5" s="167"/>
      <c r="BJ5" s="166"/>
      <c r="BK5" s="167"/>
      <c r="BL5" s="166"/>
      <c r="BM5" s="167"/>
      <c r="BN5" s="166"/>
      <c r="BO5" s="167"/>
      <c r="BP5" s="166"/>
      <c r="BQ5" s="167"/>
      <c r="BR5" s="166"/>
      <c r="BS5" s="167"/>
      <c r="BT5" s="166"/>
      <c r="BU5" s="167"/>
      <c r="BV5" s="166"/>
      <c r="BW5" s="167"/>
      <c r="BX5" s="166"/>
      <c r="BY5" s="167"/>
      <c r="BZ5" s="166"/>
      <c r="CA5" s="167"/>
      <c r="CB5" s="166"/>
      <c r="CC5" s="167"/>
      <c r="CD5" s="166"/>
      <c r="CE5" s="167"/>
      <c r="CF5" s="166"/>
      <c r="CG5" s="167"/>
      <c r="CH5" s="166"/>
      <c r="CI5" s="167"/>
      <c r="CJ5" s="166"/>
      <c r="CK5" s="167"/>
      <c r="CL5" s="166"/>
      <c r="CM5" s="167"/>
      <c r="CO5" s="166"/>
      <c r="CP5" s="167"/>
      <c r="CQ5" s="166"/>
      <c r="CR5" s="167"/>
    </row>
    <row r="6" spans="1:96" s="22" customFormat="1" ht="15.6" customHeight="1">
      <c r="B6" s="171" t="s">
        <v>248</v>
      </c>
      <c r="C6" s="162" t="s">
        <v>249</v>
      </c>
      <c r="D6" s="120">
        <v>18.57</v>
      </c>
      <c r="E6" s="164" t="s">
        <v>26</v>
      </c>
      <c r="F6" s="168"/>
      <c r="G6" s="162"/>
      <c r="H6" s="11">
        <v>18.21</v>
      </c>
      <c r="I6" s="164" t="s">
        <v>26</v>
      </c>
      <c r="J6" s="168"/>
      <c r="K6" s="162"/>
      <c r="L6" s="11">
        <v>17.850000000000001</v>
      </c>
      <c r="M6" s="164" t="s">
        <v>26</v>
      </c>
      <c r="N6" s="168"/>
      <c r="O6" s="162"/>
      <c r="P6" s="396">
        <v>17.5</v>
      </c>
      <c r="Q6" s="164" t="s">
        <v>26</v>
      </c>
      <c r="R6" s="168"/>
      <c r="S6" s="162"/>
      <c r="T6" s="396">
        <v>17.16</v>
      </c>
      <c r="U6" s="164" t="s">
        <v>26</v>
      </c>
      <c r="V6" s="168"/>
      <c r="W6" s="162"/>
      <c r="X6" s="11">
        <f>ROUND(((AB6*1.02)),2)</f>
        <v>16.82</v>
      </c>
      <c r="Y6" s="164" t="s">
        <v>26</v>
      </c>
      <c r="Z6" s="168"/>
      <c r="AA6" s="162"/>
      <c r="AB6" s="11">
        <v>16.489999999999998</v>
      </c>
      <c r="AC6" s="164" t="s">
        <v>26</v>
      </c>
      <c r="AD6" s="11"/>
      <c r="AE6" s="162"/>
      <c r="AF6" s="120">
        <v>16.170000000000002</v>
      </c>
      <c r="AG6" s="164" t="s">
        <v>26</v>
      </c>
      <c r="AH6" s="120"/>
      <c r="AI6" s="162"/>
      <c r="AJ6" s="282">
        <v>15.85</v>
      </c>
      <c r="AK6" s="164" t="s">
        <v>26</v>
      </c>
      <c r="AL6" s="332"/>
      <c r="AM6" s="162"/>
      <c r="AN6" s="277">
        <v>15.54</v>
      </c>
      <c r="AO6" s="164" t="s">
        <v>26</v>
      </c>
      <c r="AP6" s="282"/>
      <c r="AQ6" s="164"/>
      <c r="AR6" s="163">
        <v>15.54</v>
      </c>
      <c r="AS6" s="164" t="s">
        <v>26</v>
      </c>
      <c r="AT6" s="163"/>
      <c r="AU6" s="164"/>
      <c r="AV6" s="277">
        <v>15.24</v>
      </c>
      <c r="AW6" s="164" t="s">
        <v>26</v>
      </c>
      <c r="AX6" s="163"/>
      <c r="AY6" s="164"/>
      <c r="AZ6" s="277">
        <v>15.24</v>
      </c>
      <c r="BA6" s="164" t="s">
        <v>26</v>
      </c>
      <c r="BB6" s="163"/>
      <c r="BC6" s="164"/>
      <c r="BD6" s="163">
        <v>15.24</v>
      </c>
      <c r="BE6" s="164" t="s">
        <v>26</v>
      </c>
      <c r="BF6" s="163"/>
      <c r="BG6" s="164"/>
      <c r="BH6" s="163">
        <v>15.24</v>
      </c>
      <c r="BI6" s="164" t="s">
        <v>26</v>
      </c>
      <c r="BJ6" s="163"/>
      <c r="BK6" s="164"/>
      <c r="BL6" s="163">
        <v>14.94</v>
      </c>
      <c r="BM6" s="164" t="s">
        <v>26</v>
      </c>
      <c r="BN6" s="163"/>
      <c r="BO6" s="164"/>
      <c r="BP6" s="163">
        <v>14.94</v>
      </c>
      <c r="BQ6" s="164" t="s">
        <v>26</v>
      </c>
      <c r="BR6" s="163"/>
      <c r="BS6" s="164"/>
      <c r="BT6" s="163">
        <v>14.94</v>
      </c>
      <c r="BU6" s="164" t="s">
        <v>26</v>
      </c>
      <c r="BV6" s="163"/>
      <c r="BW6" s="164"/>
      <c r="BX6" s="163">
        <v>14.94</v>
      </c>
      <c r="BY6" s="164" t="s">
        <v>26</v>
      </c>
      <c r="BZ6" s="163"/>
      <c r="CA6" s="164"/>
      <c r="CB6" s="163">
        <v>14.65</v>
      </c>
      <c r="CC6" s="164" t="s">
        <v>26</v>
      </c>
      <c r="CD6" s="163"/>
      <c r="CE6" s="164"/>
      <c r="CF6" s="163">
        <v>14.65</v>
      </c>
      <c r="CG6" s="164" t="s">
        <v>26</v>
      </c>
      <c r="CH6" s="163"/>
      <c r="CI6" s="164"/>
      <c r="CJ6" s="163">
        <v>14.36</v>
      </c>
      <c r="CK6" s="164" t="s">
        <v>26</v>
      </c>
      <c r="CL6" s="163"/>
      <c r="CM6" s="164"/>
      <c r="CO6" s="163">
        <v>14.08</v>
      </c>
      <c r="CP6" s="164" t="s">
        <v>26</v>
      </c>
      <c r="CQ6" s="163"/>
      <c r="CR6" s="164"/>
    </row>
    <row r="7" spans="1:96" ht="15.6" customHeight="1">
      <c r="B7" s="569" t="s">
        <v>250</v>
      </c>
      <c r="C7" s="572" t="s">
        <v>251</v>
      </c>
      <c r="D7" s="5">
        <v>171.37</v>
      </c>
      <c r="E7" s="155" t="s">
        <v>252</v>
      </c>
      <c r="F7" s="425"/>
      <c r="G7" s="392"/>
      <c r="H7" s="5">
        <v>168.01</v>
      </c>
      <c r="I7" s="155" t="s">
        <v>252</v>
      </c>
      <c r="J7" s="425"/>
      <c r="K7" s="392"/>
      <c r="L7" s="7">
        <v>164.72</v>
      </c>
      <c r="M7" s="155" t="s">
        <v>252</v>
      </c>
      <c r="N7" s="425"/>
      <c r="O7" s="392"/>
      <c r="P7" s="101">
        <v>161.49</v>
      </c>
      <c r="Q7" s="155" t="s">
        <v>252</v>
      </c>
      <c r="S7" s="392"/>
      <c r="T7" s="101">
        <v>158.32</v>
      </c>
      <c r="U7" s="155" t="s">
        <v>252</v>
      </c>
      <c r="W7" s="392"/>
      <c r="X7" s="7">
        <f t="shared" ref="X7:X8" si="0">ROUND(((AB7*1.02)),2)</f>
        <v>155.22</v>
      </c>
      <c r="Y7" s="155" t="s">
        <v>252</v>
      </c>
      <c r="Z7" s="211"/>
      <c r="AA7" s="392"/>
      <c r="AB7" s="5">
        <v>152.18</v>
      </c>
      <c r="AC7" s="155" t="s">
        <v>252</v>
      </c>
      <c r="AD7" s="7"/>
      <c r="AE7" s="392"/>
      <c r="AF7" s="28">
        <v>149.19999999999999</v>
      </c>
      <c r="AG7" s="155" t="s">
        <v>252</v>
      </c>
      <c r="AH7" s="114"/>
      <c r="AI7" s="392"/>
      <c r="AJ7" s="180">
        <v>146.27000000000001</v>
      </c>
      <c r="AK7" s="155" t="s">
        <v>252</v>
      </c>
      <c r="AL7" s="333"/>
      <c r="AM7" s="392"/>
      <c r="AN7" s="279">
        <v>143.4</v>
      </c>
      <c r="AO7" s="155" t="s">
        <v>252</v>
      </c>
      <c r="AP7" s="283"/>
      <c r="AQ7" s="155"/>
      <c r="AR7" s="180">
        <v>143.4</v>
      </c>
      <c r="AS7" s="155" t="s">
        <v>252</v>
      </c>
      <c r="AT7" s="154"/>
      <c r="AU7" s="155"/>
      <c r="AV7" s="285">
        <v>140.59</v>
      </c>
      <c r="AW7" s="155" t="s">
        <v>252</v>
      </c>
      <c r="AX7" s="154"/>
      <c r="AY7" s="155"/>
      <c r="AZ7" s="285">
        <v>140.59</v>
      </c>
      <c r="BA7" s="155" t="s">
        <v>252</v>
      </c>
      <c r="BB7" s="154"/>
      <c r="BC7" s="155"/>
      <c r="BD7" s="180">
        <v>140.59</v>
      </c>
      <c r="BE7" s="155" t="s">
        <v>252</v>
      </c>
      <c r="BF7" s="154"/>
      <c r="BG7" s="155"/>
      <c r="BH7" s="180">
        <v>140.59</v>
      </c>
      <c r="BI7" s="155" t="s">
        <v>252</v>
      </c>
      <c r="BJ7" s="154"/>
      <c r="BK7" s="155"/>
      <c r="BL7" s="180">
        <v>137.83000000000001</v>
      </c>
      <c r="BM7" s="155" t="s">
        <v>252</v>
      </c>
      <c r="BN7" s="154"/>
      <c r="BO7" s="155"/>
      <c r="BP7" s="180">
        <v>117.73</v>
      </c>
      <c r="BQ7" s="155" t="s">
        <v>252</v>
      </c>
      <c r="BR7" s="154"/>
      <c r="BS7" s="155"/>
      <c r="BT7" s="180">
        <v>117.73</v>
      </c>
      <c r="BU7" s="155" t="s">
        <v>252</v>
      </c>
      <c r="BV7" s="154"/>
      <c r="BW7" s="155"/>
      <c r="BX7" s="180">
        <v>117.73</v>
      </c>
      <c r="BY7" s="155" t="s">
        <v>252</v>
      </c>
      <c r="BZ7" s="154"/>
      <c r="CA7" s="155"/>
      <c r="CB7" s="154">
        <v>115.42</v>
      </c>
      <c r="CC7" s="155" t="s">
        <v>252</v>
      </c>
      <c r="CD7" s="154"/>
      <c r="CE7" s="155"/>
      <c r="CF7" s="154">
        <v>115.42</v>
      </c>
      <c r="CG7" s="155" t="s">
        <v>252</v>
      </c>
      <c r="CH7" s="154"/>
      <c r="CI7" s="155"/>
      <c r="CJ7" s="154">
        <v>113.16</v>
      </c>
      <c r="CK7" s="155" t="s">
        <v>252</v>
      </c>
      <c r="CL7" s="154"/>
      <c r="CM7" s="155"/>
      <c r="CN7"/>
      <c r="CO7" s="154">
        <v>110.94</v>
      </c>
      <c r="CP7" s="155" t="s">
        <v>252</v>
      </c>
      <c r="CQ7" s="154"/>
      <c r="CR7" s="155"/>
    </row>
    <row r="8" spans="1:96" s="113" customFormat="1" ht="15.6" customHeight="1">
      <c r="B8" s="571"/>
      <c r="C8" s="573"/>
      <c r="D8" s="9">
        <v>3.48</v>
      </c>
      <c r="E8" s="157" t="s">
        <v>253</v>
      </c>
      <c r="F8" s="424"/>
      <c r="G8" s="394"/>
      <c r="H8" s="9">
        <v>3.41</v>
      </c>
      <c r="I8" s="157" t="s">
        <v>253</v>
      </c>
      <c r="J8" s="424"/>
      <c r="K8" s="394"/>
      <c r="L8" s="7">
        <v>3.34</v>
      </c>
      <c r="M8" s="157" t="s">
        <v>253</v>
      </c>
      <c r="N8" s="424"/>
      <c r="O8" s="394"/>
      <c r="P8" s="101">
        <v>3.27</v>
      </c>
      <c r="Q8" s="157" t="s">
        <v>253</v>
      </c>
      <c r="R8" s="212"/>
      <c r="S8" s="394"/>
      <c r="T8" s="101">
        <v>3.21</v>
      </c>
      <c r="U8" s="157" t="s">
        <v>253</v>
      </c>
      <c r="V8" s="212"/>
      <c r="W8" s="394"/>
      <c r="X8" s="7">
        <f t="shared" si="0"/>
        <v>3.15</v>
      </c>
      <c r="Y8" s="157" t="s">
        <v>253</v>
      </c>
      <c r="Z8" s="159"/>
      <c r="AA8" s="394"/>
      <c r="AB8" s="9">
        <v>3.09</v>
      </c>
      <c r="AC8" s="157" t="s">
        <v>253</v>
      </c>
      <c r="AD8" s="9"/>
      <c r="AE8" s="394"/>
      <c r="AF8" s="29">
        <v>3.03</v>
      </c>
      <c r="AG8" s="157" t="s">
        <v>253</v>
      </c>
      <c r="AH8" s="29"/>
      <c r="AI8" s="394"/>
      <c r="AJ8" s="284">
        <v>2.97</v>
      </c>
      <c r="AK8" s="157" t="s">
        <v>253</v>
      </c>
      <c r="AL8" s="334"/>
      <c r="AM8" s="394"/>
      <c r="AN8" s="280">
        <v>2.91</v>
      </c>
      <c r="AO8" s="157" t="s">
        <v>253</v>
      </c>
      <c r="AP8" s="284"/>
      <c r="AQ8" s="157"/>
      <c r="AR8" s="156">
        <v>2.91</v>
      </c>
      <c r="AS8" s="157" t="s">
        <v>253</v>
      </c>
      <c r="AT8" s="156"/>
      <c r="AU8" s="157"/>
      <c r="AV8" s="280">
        <v>2.85</v>
      </c>
      <c r="AW8" s="157" t="s">
        <v>253</v>
      </c>
      <c r="AX8" s="156"/>
      <c r="AY8" s="157"/>
      <c r="AZ8" s="280">
        <v>2.85</v>
      </c>
      <c r="BA8" s="157" t="s">
        <v>253</v>
      </c>
      <c r="BB8" s="156"/>
      <c r="BC8" s="157"/>
      <c r="BD8" s="156">
        <v>2.85</v>
      </c>
      <c r="BE8" s="157" t="s">
        <v>253</v>
      </c>
      <c r="BF8" s="156"/>
      <c r="BG8" s="157"/>
      <c r="BH8" s="156">
        <v>2.85</v>
      </c>
      <c r="BI8" s="157" t="s">
        <v>253</v>
      </c>
      <c r="BJ8" s="156"/>
      <c r="BK8" s="157"/>
      <c r="BL8" s="156">
        <v>2.79</v>
      </c>
      <c r="BM8" s="157" t="s">
        <v>253</v>
      </c>
      <c r="BN8" s="156"/>
      <c r="BO8" s="157"/>
      <c r="BP8" s="156">
        <v>2.4300000000000002</v>
      </c>
      <c r="BQ8" s="157" t="s">
        <v>253</v>
      </c>
      <c r="BR8" s="156"/>
      <c r="BS8" s="157"/>
      <c r="BT8" s="156">
        <v>2.4300000000000002</v>
      </c>
      <c r="BU8" s="157" t="s">
        <v>253</v>
      </c>
      <c r="BV8" s="156"/>
      <c r="BW8" s="157"/>
      <c r="BX8" s="156">
        <v>2.4300000000000002</v>
      </c>
      <c r="BY8" s="157" t="s">
        <v>253</v>
      </c>
      <c r="BZ8" s="156"/>
      <c r="CA8" s="157"/>
      <c r="CB8" s="161">
        <v>2.38</v>
      </c>
      <c r="CC8" s="157" t="s">
        <v>253</v>
      </c>
      <c r="CD8" s="156"/>
      <c r="CE8" s="157"/>
      <c r="CF8" s="161">
        <v>2.38</v>
      </c>
      <c r="CG8" s="157" t="s">
        <v>253</v>
      </c>
      <c r="CH8" s="156"/>
      <c r="CI8" s="157"/>
      <c r="CJ8" s="156">
        <v>2.33</v>
      </c>
      <c r="CK8" s="157" t="s">
        <v>253</v>
      </c>
      <c r="CL8" s="156"/>
      <c r="CM8" s="157"/>
      <c r="CO8" s="156">
        <v>2.38</v>
      </c>
      <c r="CP8" s="157" t="s">
        <v>253</v>
      </c>
      <c r="CQ8" s="156"/>
      <c r="CR8" s="157"/>
    </row>
    <row r="9" spans="1:96" ht="15.6" customHeight="1">
      <c r="B9" s="569" t="s">
        <v>254</v>
      </c>
      <c r="C9" s="572" t="s">
        <v>251</v>
      </c>
      <c r="D9" s="283">
        <v>2210.52</v>
      </c>
      <c r="E9" s="155" t="s">
        <v>255</v>
      </c>
      <c r="F9" s="5">
        <v>56.91</v>
      </c>
      <c r="G9" s="155" t="s">
        <v>256</v>
      </c>
      <c r="H9" s="283">
        <v>2210.52</v>
      </c>
      <c r="I9" s="155" t="s">
        <v>255</v>
      </c>
      <c r="J9" s="5">
        <v>55.79</v>
      </c>
      <c r="K9" s="155" t="s">
        <v>256</v>
      </c>
      <c r="L9" s="283">
        <v>2210.52</v>
      </c>
      <c r="M9" s="155" t="s">
        <v>255</v>
      </c>
      <c r="N9" s="7">
        <v>54.7</v>
      </c>
      <c r="O9" s="155" t="s">
        <v>256</v>
      </c>
      <c r="P9" s="283">
        <v>2210.52</v>
      </c>
      <c r="Q9" s="155" t="s">
        <v>255</v>
      </c>
      <c r="R9" s="211">
        <v>53.63</v>
      </c>
      <c r="S9" s="155" t="s">
        <v>256</v>
      </c>
      <c r="T9" s="283">
        <v>2066.9899999999998</v>
      </c>
      <c r="U9" s="155" t="s">
        <v>255</v>
      </c>
      <c r="V9" s="365">
        <v>52.58</v>
      </c>
      <c r="W9" s="155" t="s">
        <v>257</v>
      </c>
      <c r="X9" s="283">
        <v>2066.9899999999998</v>
      </c>
      <c r="Y9" s="155" t="s">
        <v>255</v>
      </c>
      <c r="Z9" s="7">
        <f>ROUND(((AD9*1.02)),2)</f>
        <v>51.55</v>
      </c>
      <c r="AA9" s="155" t="s">
        <v>257</v>
      </c>
      <c r="AB9" s="283">
        <v>2066.9899999999998</v>
      </c>
      <c r="AC9" s="155" t="s">
        <v>255</v>
      </c>
      <c r="AD9" s="365">
        <v>50.54</v>
      </c>
      <c r="AE9" s="155" t="s">
        <v>257</v>
      </c>
      <c r="AF9" s="283">
        <v>2066.9899999999998</v>
      </c>
      <c r="AG9" s="155" t="s">
        <v>255</v>
      </c>
      <c r="AH9" s="28">
        <v>49.55</v>
      </c>
      <c r="AI9" s="155" t="s">
        <v>257</v>
      </c>
      <c r="AJ9" s="283">
        <v>2066.9899999999998</v>
      </c>
      <c r="AK9" s="155" t="s">
        <v>255</v>
      </c>
      <c r="AL9" s="335">
        <v>48.58</v>
      </c>
      <c r="AM9" s="155" t="s">
        <v>257</v>
      </c>
      <c r="AN9" s="283">
        <v>2066.9899999999998</v>
      </c>
      <c r="AO9" s="155" t="s">
        <v>255</v>
      </c>
      <c r="AP9" s="180">
        <v>47.63</v>
      </c>
      <c r="AQ9" s="155" t="s">
        <v>257</v>
      </c>
      <c r="AR9" s="180">
        <v>1940.96</v>
      </c>
      <c r="AS9" s="155" t="s">
        <v>255</v>
      </c>
      <c r="AT9" s="180">
        <v>47.63</v>
      </c>
      <c r="AU9" s="155" t="s">
        <v>257</v>
      </c>
      <c r="AV9" s="180">
        <v>1940.96</v>
      </c>
      <c r="AW9" s="155" t="s">
        <v>255</v>
      </c>
      <c r="AX9" s="180">
        <v>46.7</v>
      </c>
      <c r="AY9" s="155" t="s">
        <v>257</v>
      </c>
      <c r="AZ9" s="180">
        <v>1940.96</v>
      </c>
      <c r="BA9" s="155" t="s">
        <v>255</v>
      </c>
      <c r="BB9" s="180">
        <v>46.7</v>
      </c>
      <c r="BC9" s="155" t="s">
        <v>257</v>
      </c>
      <c r="BD9" s="180">
        <v>1940.96</v>
      </c>
      <c r="BE9" s="155" t="s">
        <v>255</v>
      </c>
      <c r="BF9" s="180">
        <v>46.7</v>
      </c>
      <c r="BG9" s="155" t="s">
        <v>257</v>
      </c>
      <c r="BH9" s="180">
        <v>1979.36</v>
      </c>
      <c r="BI9" s="155" t="s">
        <v>255</v>
      </c>
      <c r="BJ9" s="180">
        <v>46.7</v>
      </c>
      <c r="BK9" s="155" t="s">
        <v>257</v>
      </c>
      <c r="BL9" s="180">
        <v>1979.36</v>
      </c>
      <c r="BM9" s="155" t="s">
        <v>255</v>
      </c>
      <c r="BN9" s="154">
        <v>45.78</v>
      </c>
      <c r="BO9" s="155" t="s">
        <v>257</v>
      </c>
      <c r="BP9" s="180">
        <v>2015.07</v>
      </c>
      <c r="BQ9" s="155" t="s">
        <v>255</v>
      </c>
      <c r="BR9" s="180">
        <v>45.78</v>
      </c>
      <c r="BS9" s="155" t="s">
        <v>257</v>
      </c>
      <c r="BT9" s="180">
        <v>2015.07</v>
      </c>
      <c r="BU9" s="155" t="s">
        <v>255</v>
      </c>
      <c r="BV9" s="180">
        <v>45.78</v>
      </c>
      <c r="BW9" s="155" t="s">
        <v>257</v>
      </c>
      <c r="BX9" s="180">
        <v>2045.8</v>
      </c>
      <c r="BY9" s="155" t="s">
        <v>255</v>
      </c>
      <c r="BZ9" s="180">
        <v>45.78</v>
      </c>
      <c r="CA9" s="155" t="s">
        <v>257</v>
      </c>
      <c r="CB9" s="180">
        <v>2045.8</v>
      </c>
      <c r="CC9" s="155" t="s">
        <v>255</v>
      </c>
      <c r="CD9" s="154">
        <v>44.88</v>
      </c>
      <c r="CE9" s="155" t="s">
        <v>257</v>
      </c>
      <c r="CF9" s="158">
        <v>2110.37</v>
      </c>
      <c r="CG9" s="155" t="s">
        <v>255</v>
      </c>
      <c r="CH9" s="154">
        <v>44.88</v>
      </c>
      <c r="CI9" s="155" t="s">
        <v>257</v>
      </c>
      <c r="CJ9" s="158">
        <v>2110.89</v>
      </c>
      <c r="CK9" s="155" t="s">
        <v>255</v>
      </c>
      <c r="CL9" s="154">
        <v>44</v>
      </c>
      <c r="CM9" s="155" t="s">
        <v>257</v>
      </c>
      <c r="CN9"/>
      <c r="CO9" s="158">
        <v>2110.89</v>
      </c>
      <c r="CP9" s="155" t="s">
        <v>255</v>
      </c>
      <c r="CQ9" s="154">
        <v>43.14</v>
      </c>
      <c r="CR9" s="155" t="s">
        <v>257</v>
      </c>
    </row>
    <row r="10" spans="1:96" ht="15.6" customHeight="1">
      <c r="B10" s="570"/>
      <c r="C10" s="574"/>
      <c r="D10" s="149">
        <v>4421.04</v>
      </c>
      <c r="E10" s="155" t="s">
        <v>258</v>
      </c>
      <c r="G10" s="393"/>
      <c r="H10" s="149">
        <v>4421.04</v>
      </c>
      <c r="I10" s="155" t="s">
        <v>258</v>
      </c>
      <c r="K10" s="393"/>
      <c r="L10" s="149">
        <v>4421.04</v>
      </c>
      <c r="M10" s="155" t="s">
        <v>258</v>
      </c>
      <c r="O10" s="393"/>
      <c r="P10" s="149">
        <v>4421.04</v>
      </c>
      <c r="Q10" s="155" t="s">
        <v>258</v>
      </c>
      <c r="S10" s="393"/>
      <c r="T10" s="149">
        <v>4133.9799999999996</v>
      </c>
      <c r="U10" s="155" t="s">
        <v>258</v>
      </c>
      <c r="W10" s="393"/>
      <c r="X10" s="149">
        <v>4133.9799999999996</v>
      </c>
      <c r="Y10" s="155" t="s">
        <v>258</v>
      </c>
      <c r="AA10" s="393"/>
      <c r="AB10" s="149">
        <v>4133.9799999999996</v>
      </c>
      <c r="AC10" s="155" t="s">
        <v>258</v>
      </c>
      <c r="AE10" s="393"/>
      <c r="AF10" s="149">
        <v>4133.9799999999996</v>
      </c>
      <c r="AG10" s="155" t="s">
        <v>258</v>
      </c>
      <c r="AH10" s="28"/>
      <c r="AI10" s="393"/>
      <c r="AJ10" s="149">
        <v>4133.9799999999996</v>
      </c>
      <c r="AK10" s="155" t="s">
        <v>258</v>
      </c>
      <c r="AL10" s="336"/>
      <c r="AM10" s="393"/>
      <c r="AN10" s="149">
        <v>4133.9799999999996</v>
      </c>
      <c r="AO10" s="155" t="s">
        <v>258</v>
      </c>
      <c r="AQ10" s="155"/>
      <c r="AR10" s="154">
        <v>3881.92</v>
      </c>
      <c r="AS10" s="155" t="s">
        <v>258</v>
      </c>
      <c r="AT10" s="154"/>
      <c r="AU10" s="155"/>
      <c r="AV10" s="154">
        <v>3881.92</v>
      </c>
      <c r="AW10" s="155" t="s">
        <v>258</v>
      </c>
      <c r="AX10" s="154"/>
      <c r="AY10" s="155"/>
      <c r="AZ10" s="154">
        <v>3881.92</v>
      </c>
      <c r="BA10" s="155" t="s">
        <v>258</v>
      </c>
      <c r="BB10" s="154"/>
      <c r="BC10" s="155"/>
      <c r="BD10" s="154">
        <v>3881.92</v>
      </c>
      <c r="BE10" s="155" t="s">
        <v>258</v>
      </c>
      <c r="BF10" s="154"/>
      <c r="BG10" s="155"/>
      <c r="BH10" s="154">
        <v>3958.72</v>
      </c>
      <c r="BI10" s="155" t="s">
        <v>258</v>
      </c>
      <c r="BJ10" s="154"/>
      <c r="BK10" s="155"/>
      <c r="BL10" s="154">
        <v>3958.72</v>
      </c>
      <c r="BM10" s="155" t="s">
        <v>258</v>
      </c>
      <c r="BN10" s="154"/>
      <c r="BO10" s="155"/>
      <c r="BP10" s="154">
        <v>4030.14</v>
      </c>
      <c r="BQ10" s="155" t="s">
        <v>258</v>
      </c>
      <c r="BR10" s="154"/>
      <c r="BS10" s="155"/>
      <c r="BT10" s="154">
        <v>4030.14</v>
      </c>
      <c r="BU10" s="155" t="s">
        <v>258</v>
      </c>
      <c r="BV10" s="154"/>
      <c r="BW10" s="155"/>
      <c r="BX10" s="154">
        <v>4091.6</v>
      </c>
      <c r="BY10" s="155" t="s">
        <v>258</v>
      </c>
      <c r="BZ10" s="154"/>
      <c r="CA10" s="155"/>
      <c r="CB10" s="154">
        <v>4091.6</v>
      </c>
      <c r="CC10" s="155" t="s">
        <v>258</v>
      </c>
      <c r="CD10" s="154"/>
      <c r="CE10" s="155"/>
      <c r="CF10" s="158">
        <v>4220.74</v>
      </c>
      <c r="CG10" s="155" t="s">
        <v>258</v>
      </c>
      <c r="CH10" s="154"/>
      <c r="CI10" s="155"/>
      <c r="CJ10" s="158">
        <v>4221.78</v>
      </c>
      <c r="CK10" s="155" t="s">
        <v>258</v>
      </c>
      <c r="CL10" s="154"/>
      <c r="CM10" s="155"/>
      <c r="CN10"/>
      <c r="CO10" s="158">
        <v>4221.78</v>
      </c>
      <c r="CP10" s="155" t="s">
        <v>258</v>
      </c>
      <c r="CQ10" s="154"/>
      <c r="CR10" s="155"/>
    </row>
    <row r="11" spans="1:96" s="113" customFormat="1" ht="15.6" customHeight="1">
      <c r="B11" s="571"/>
      <c r="C11" s="573"/>
      <c r="D11" s="284">
        <v>6631.56</v>
      </c>
      <c r="E11" s="157" t="s">
        <v>259</v>
      </c>
      <c r="F11" s="159"/>
      <c r="G11" s="394"/>
      <c r="H11" s="284">
        <v>6631.56</v>
      </c>
      <c r="I11" s="157" t="s">
        <v>259</v>
      </c>
      <c r="J11" s="159"/>
      <c r="K11" s="394"/>
      <c r="L11" s="284">
        <v>6631.56</v>
      </c>
      <c r="M11" s="157" t="s">
        <v>259</v>
      </c>
      <c r="N11" s="159"/>
      <c r="O11" s="394"/>
      <c r="P11" s="284">
        <v>6631.56</v>
      </c>
      <c r="Q11" s="157" t="s">
        <v>259</v>
      </c>
      <c r="R11" s="159"/>
      <c r="S11" s="394"/>
      <c r="T11" s="284">
        <v>6200.9699999999993</v>
      </c>
      <c r="U11" s="157" t="s">
        <v>259</v>
      </c>
      <c r="V11" s="159"/>
      <c r="W11" s="394"/>
      <c r="X11" s="284">
        <v>6200.9699999999993</v>
      </c>
      <c r="Y11" s="157" t="s">
        <v>259</v>
      </c>
      <c r="Z11" s="159"/>
      <c r="AA11" s="394"/>
      <c r="AB11" s="284">
        <v>6200.9699999999993</v>
      </c>
      <c r="AC11" s="157" t="s">
        <v>259</v>
      </c>
      <c r="AD11" s="159"/>
      <c r="AE11" s="394"/>
      <c r="AF11" s="284">
        <v>6200.9699999999993</v>
      </c>
      <c r="AG11" s="157" t="s">
        <v>259</v>
      </c>
      <c r="AH11" s="29"/>
      <c r="AI11" s="394"/>
      <c r="AJ11" s="284">
        <v>6200.9699999999993</v>
      </c>
      <c r="AK11" s="157" t="s">
        <v>259</v>
      </c>
      <c r="AL11" s="334"/>
      <c r="AM11" s="394"/>
      <c r="AN11" s="284">
        <v>6200.9699999999993</v>
      </c>
      <c r="AO11" s="157" t="s">
        <v>259</v>
      </c>
      <c r="AP11" s="284"/>
      <c r="AQ11" s="157"/>
      <c r="AR11" s="156">
        <v>5822.88</v>
      </c>
      <c r="AS11" s="157" t="s">
        <v>259</v>
      </c>
      <c r="AT11" s="156"/>
      <c r="AU11" s="157"/>
      <c r="AV11" s="156">
        <v>5822.88</v>
      </c>
      <c r="AW11" s="157" t="s">
        <v>259</v>
      </c>
      <c r="AX11" s="156"/>
      <c r="AY11" s="157"/>
      <c r="AZ11" s="156">
        <v>5822.88</v>
      </c>
      <c r="BA11" s="157" t="s">
        <v>259</v>
      </c>
      <c r="BB11" s="156"/>
      <c r="BC11" s="157"/>
      <c r="BD11" s="156">
        <v>5822.88</v>
      </c>
      <c r="BE11" s="157" t="s">
        <v>259</v>
      </c>
      <c r="BF11" s="156"/>
      <c r="BG11" s="157"/>
      <c r="BH11" s="156">
        <v>5938.08</v>
      </c>
      <c r="BI11" s="157" t="s">
        <v>259</v>
      </c>
      <c r="BJ11" s="156"/>
      <c r="BK11" s="157"/>
      <c r="BL11" s="156">
        <v>5938.08</v>
      </c>
      <c r="BM11" s="157" t="s">
        <v>259</v>
      </c>
      <c r="BN11" s="156"/>
      <c r="BO11" s="157"/>
      <c r="BP11" s="156">
        <v>6045.21</v>
      </c>
      <c r="BQ11" s="157" t="s">
        <v>259</v>
      </c>
      <c r="BR11" s="156"/>
      <c r="BS11" s="157"/>
      <c r="BT11" s="156">
        <v>6045.21</v>
      </c>
      <c r="BU11" s="157" t="s">
        <v>259</v>
      </c>
      <c r="BV11" s="156"/>
      <c r="BW11" s="157"/>
      <c r="BX11" s="156">
        <v>6137.4</v>
      </c>
      <c r="BY11" s="157" t="s">
        <v>259</v>
      </c>
      <c r="BZ11" s="156"/>
      <c r="CA11" s="157"/>
      <c r="CB11" s="156">
        <v>6137.4</v>
      </c>
      <c r="CC11" s="157" t="s">
        <v>259</v>
      </c>
      <c r="CD11" s="156"/>
      <c r="CE11" s="157"/>
      <c r="CF11" s="161">
        <v>6331.11</v>
      </c>
      <c r="CG11" s="157" t="s">
        <v>259</v>
      </c>
      <c r="CH11" s="156"/>
      <c r="CI11" s="157"/>
      <c r="CJ11" s="161">
        <v>6332.67</v>
      </c>
      <c r="CK11" s="157" t="s">
        <v>259</v>
      </c>
      <c r="CL11" s="156"/>
      <c r="CM11" s="157"/>
      <c r="CO11" s="161">
        <v>6332.67</v>
      </c>
      <c r="CP11" s="157" t="s">
        <v>259</v>
      </c>
      <c r="CQ11" s="156"/>
      <c r="CR11" s="157"/>
    </row>
    <row r="12" spans="1:96" ht="15.6" customHeight="1">
      <c r="A12" s="146"/>
      <c r="B12" s="569" t="s">
        <v>260</v>
      </c>
      <c r="C12" s="572" t="s">
        <v>251</v>
      </c>
      <c r="D12" s="5">
        <v>346.39</v>
      </c>
      <c r="E12" s="155" t="s">
        <v>252</v>
      </c>
      <c r="F12" s="211"/>
      <c r="G12" s="392"/>
      <c r="H12" s="5">
        <v>339.6</v>
      </c>
      <c r="I12" s="155" t="s">
        <v>252</v>
      </c>
      <c r="J12" s="211"/>
      <c r="K12" s="392"/>
      <c r="L12" s="7">
        <v>332.94</v>
      </c>
      <c r="M12" s="155" t="s">
        <v>252</v>
      </c>
      <c r="N12" s="211"/>
      <c r="O12" s="392"/>
      <c r="P12" s="365">
        <v>326.41000000000003</v>
      </c>
      <c r="Q12" s="155" t="s">
        <v>252</v>
      </c>
      <c r="R12" s="211"/>
      <c r="S12" s="392"/>
      <c r="T12" s="365">
        <v>320.01</v>
      </c>
      <c r="U12" s="155" t="s">
        <v>252</v>
      </c>
      <c r="V12" s="211"/>
      <c r="W12" s="392"/>
      <c r="X12" s="5">
        <f t="shared" ref="X12:X15" si="1">ROUND(((AB12*1.02)),2)</f>
        <v>313.74</v>
      </c>
      <c r="Y12" s="155" t="s">
        <v>252</v>
      </c>
      <c r="Z12" s="211"/>
      <c r="AA12" s="392"/>
      <c r="AB12" s="5">
        <v>307.58999999999997</v>
      </c>
      <c r="AC12" s="155" t="s">
        <v>252</v>
      </c>
      <c r="AD12" s="7"/>
      <c r="AE12" s="392"/>
      <c r="AF12" s="28">
        <v>301.56</v>
      </c>
      <c r="AG12" s="155" t="s">
        <v>252</v>
      </c>
      <c r="AH12" s="114"/>
      <c r="AI12" s="392"/>
      <c r="AJ12" s="180">
        <v>295.64999999999998</v>
      </c>
      <c r="AK12" s="155" t="s">
        <v>252</v>
      </c>
      <c r="AL12" s="333"/>
      <c r="AM12" s="392"/>
      <c r="AN12" s="279">
        <v>289.85000000000002</v>
      </c>
      <c r="AO12" s="155" t="s">
        <v>252</v>
      </c>
      <c r="AP12" s="283"/>
      <c r="AQ12" s="155"/>
      <c r="AR12" s="285">
        <v>236.49</v>
      </c>
      <c r="AS12" s="155" t="s">
        <v>252</v>
      </c>
      <c r="AT12" s="283"/>
      <c r="AU12" s="155"/>
      <c r="AV12" s="180">
        <v>231.85</v>
      </c>
      <c r="AW12" s="155" t="s">
        <v>252</v>
      </c>
      <c r="AX12" s="154"/>
      <c r="AY12" s="155"/>
      <c r="AZ12" s="180">
        <v>231.85</v>
      </c>
      <c r="BA12" s="155" t="s">
        <v>252</v>
      </c>
      <c r="BB12" s="154"/>
      <c r="BC12" s="155"/>
      <c r="BD12" s="154"/>
      <c r="BE12" s="155"/>
      <c r="BF12" s="154"/>
      <c r="BG12" s="155"/>
      <c r="BH12" s="154"/>
      <c r="BI12" s="155"/>
      <c r="BJ12" s="154"/>
      <c r="BK12" s="155"/>
      <c r="BL12" s="154"/>
      <c r="BM12" s="155"/>
      <c r="BN12" s="154"/>
      <c r="BO12" s="155"/>
      <c r="BP12" s="154"/>
      <c r="BQ12" s="155"/>
      <c r="BR12" s="154"/>
      <c r="BS12" s="155"/>
      <c r="BT12" s="154"/>
      <c r="BU12" s="155"/>
      <c r="BV12" s="154"/>
      <c r="BW12" s="155"/>
      <c r="BX12" s="154"/>
      <c r="BY12" s="155"/>
      <c r="BZ12" s="154"/>
      <c r="CA12" s="155"/>
      <c r="CB12" s="154"/>
      <c r="CC12" s="155"/>
      <c r="CD12" s="154"/>
      <c r="CE12" s="155"/>
      <c r="CF12" s="158"/>
      <c r="CG12" s="155"/>
      <c r="CH12" s="154"/>
      <c r="CI12" s="155"/>
      <c r="CJ12" s="158"/>
      <c r="CK12" s="155"/>
      <c r="CL12" s="154"/>
      <c r="CM12" s="155"/>
      <c r="CN12"/>
      <c r="CO12" s="158"/>
      <c r="CP12" s="155"/>
      <c r="CQ12" s="154"/>
      <c r="CR12" s="155"/>
    </row>
    <row r="13" spans="1:96" ht="15.6" customHeight="1">
      <c r="A13" s="113"/>
      <c r="B13" s="571"/>
      <c r="C13" s="573"/>
      <c r="D13" s="9">
        <v>5.41</v>
      </c>
      <c r="E13" s="157" t="s">
        <v>253</v>
      </c>
      <c r="F13" s="159"/>
      <c r="G13" s="394"/>
      <c r="H13" s="9">
        <v>5.3</v>
      </c>
      <c r="I13" s="157" t="s">
        <v>253</v>
      </c>
      <c r="J13" s="159"/>
      <c r="K13" s="394"/>
      <c r="L13" s="29">
        <v>5.2</v>
      </c>
      <c r="M13" s="157" t="s">
        <v>253</v>
      </c>
      <c r="N13" s="159"/>
      <c r="O13" s="394"/>
      <c r="P13" s="284">
        <v>5.0999999999999996</v>
      </c>
      <c r="Q13" s="157" t="s">
        <v>253</v>
      </c>
      <c r="R13" s="159"/>
      <c r="S13" s="394"/>
      <c r="T13" s="403">
        <v>5</v>
      </c>
      <c r="U13" s="157" t="s">
        <v>253</v>
      </c>
      <c r="V13" s="159"/>
      <c r="W13" s="394"/>
      <c r="X13" s="88">
        <f t="shared" si="1"/>
        <v>4.9000000000000004</v>
      </c>
      <c r="Y13" s="157" t="s">
        <v>253</v>
      </c>
      <c r="Z13" s="159"/>
      <c r="AA13" s="394"/>
      <c r="AB13" s="88">
        <v>4.8</v>
      </c>
      <c r="AC13" s="157" t="s">
        <v>253</v>
      </c>
      <c r="AD13" s="9"/>
      <c r="AE13" s="394"/>
      <c r="AF13" s="29">
        <v>4.71</v>
      </c>
      <c r="AG13" s="157" t="s">
        <v>253</v>
      </c>
      <c r="AH13" s="29"/>
      <c r="AI13" s="394"/>
      <c r="AJ13" s="284">
        <v>4.62</v>
      </c>
      <c r="AK13" s="157" t="s">
        <v>253</v>
      </c>
      <c r="AL13" s="334"/>
      <c r="AM13" s="394"/>
      <c r="AN13" s="280">
        <v>4.53</v>
      </c>
      <c r="AO13" s="157" t="s">
        <v>253</v>
      </c>
      <c r="AP13" s="284"/>
      <c r="AQ13" s="157"/>
      <c r="AR13" s="280">
        <v>3.37</v>
      </c>
      <c r="AS13" s="157" t="s">
        <v>253</v>
      </c>
      <c r="AT13" s="284"/>
      <c r="AU13" s="157"/>
      <c r="AV13" s="156">
        <v>3.3</v>
      </c>
      <c r="AW13" s="157" t="s">
        <v>253</v>
      </c>
      <c r="AX13" s="154"/>
      <c r="AY13" s="155"/>
      <c r="AZ13" s="156">
        <v>3.3</v>
      </c>
      <c r="BA13" s="157" t="s">
        <v>253</v>
      </c>
      <c r="BB13" s="154"/>
      <c r="BC13" s="155"/>
      <c r="BD13" s="154"/>
      <c r="BE13" s="155"/>
      <c r="BF13" s="154"/>
      <c r="BG13" s="155"/>
      <c r="BH13" s="154"/>
      <c r="BI13" s="155"/>
      <c r="BJ13" s="154"/>
      <c r="BK13" s="155"/>
      <c r="BL13" s="154"/>
      <c r="BM13" s="155"/>
      <c r="BN13" s="154"/>
      <c r="BO13" s="155"/>
      <c r="BP13" s="154"/>
      <c r="BQ13" s="155"/>
      <c r="BR13" s="154"/>
      <c r="BS13" s="155"/>
      <c r="BT13" s="154"/>
      <c r="BU13" s="155"/>
      <c r="BV13" s="154"/>
      <c r="BW13" s="155"/>
      <c r="BX13" s="154"/>
      <c r="BY13" s="155"/>
      <c r="BZ13" s="154"/>
      <c r="CA13" s="155"/>
      <c r="CB13" s="154"/>
      <c r="CC13" s="155"/>
      <c r="CD13" s="154"/>
      <c r="CE13" s="155"/>
      <c r="CF13" s="158"/>
      <c r="CG13" s="155"/>
      <c r="CH13" s="154"/>
      <c r="CI13" s="155"/>
      <c r="CJ13" s="158"/>
      <c r="CK13" s="155"/>
      <c r="CL13" s="154"/>
      <c r="CM13" s="155"/>
      <c r="CN13"/>
      <c r="CO13" s="158"/>
      <c r="CP13" s="155"/>
      <c r="CQ13" s="154"/>
      <c r="CR13" s="155"/>
    </row>
    <row r="14" spans="1:96" ht="15.6" customHeight="1">
      <c r="B14" s="569" t="s">
        <v>260</v>
      </c>
      <c r="C14" s="572" t="s">
        <v>261</v>
      </c>
      <c r="E14" s="155"/>
      <c r="F14" s="425"/>
      <c r="G14" s="392"/>
      <c r="I14" s="155"/>
      <c r="J14" s="425"/>
      <c r="K14" s="392"/>
      <c r="M14" s="155"/>
      <c r="N14" s="425"/>
      <c r="O14" s="392"/>
      <c r="Q14" s="155"/>
      <c r="S14" s="392"/>
      <c r="T14" s="101">
        <v>259.64</v>
      </c>
      <c r="U14" s="155" t="s">
        <v>252</v>
      </c>
      <c r="W14" s="392"/>
      <c r="X14" s="7">
        <f t="shared" si="1"/>
        <v>254.55</v>
      </c>
      <c r="Y14" s="155" t="s">
        <v>252</v>
      </c>
      <c r="Z14" s="211"/>
      <c r="AA14" s="392"/>
      <c r="AB14" s="5">
        <v>249.56</v>
      </c>
      <c r="AC14" s="155" t="s">
        <v>252</v>
      </c>
      <c r="AD14" s="7"/>
      <c r="AE14" s="392"/>
      <c r="AF14" s="28">
        <v>244.67</v>
      </c>
      <c r="AG14" s="155" t="s">
        <v>252</v>
      </c>
      <c r="AH14" s="28"/>
      <c r="AI14" s="392"/>
      <c r="AJ14" s="180">
        <v>239.87</v>
      </c>
      <c r="AK14" s="155" t="s">
        <v>252</v>
      </c>
      <c r="AL14" s="333"/>
      <c r="AM14" s="392"/>
      <c r="AN14" s="279">
        <v>235.17</v>
      </c>
      <c r="AO14" s="155" t="s">
        <v>252</v>
      </c>
      <c r="AP14" s="283"/>
      <c r="AQ14" s="155"/>
      <c r="AR14" s="285">
        <v>191.87</v>
      </c>
      <c r="AS14" s="155" t="s">
        <v>252</v>
      </c>
      <c r="AT14" s="283"/>
      <c r="AU14" s="155"/>
      <c r="AV14" s="180">
        <v>188.11</v>
      </c>
      <c r="AW14" s="155" t="s">
        <v>252</v>
      </c>
      <c r="AX14" s="154"/>
      <c r="AY14" s="155"/>
      <c r="AZ14" s="180">
        <v>188.11</v>
      </c>
      <c r="BA14" s="155" t="s">
        <v>252</v>
      </c>
      <c r="BB14" s="154"/>
      <c r="BC14" s="155"/>
      <c r="BD14" s="154"/>
      <c r="BE14" s="155"/>
      <c r="BF14" s="154"/>
      <c r="BG14" s="155"/>
      <c r="BH14" s="154"/>
      <c r="BI14" s="155"/>
      <c r="BJ14" s="154"/>
      <c r="BK14" s="155"/>
      <c r="BL14" s="154"/>
      <c r="BM14" s="155"/>
      <c r="BN14" s="154"/>
      <c r="BO14" s="155"/>
      <c r="BP14" s="154"/>
      <c r="BQ14" s="155"/>
      <c r="BR14" s="154"/>
      <c r="BS14" s="155"/>
      <c r="BT14" s="154"/>
      <c r="BU14" s="155"/>
      <c r="BV14" s="154"/>
      <c r="BW14" s="155"/>
      <c r="BX14" s="154"/>
      <c r="BY14" s="155"/>
      <c r="BZ14" s="154"/>
      <c r="CA14" s="155"/>
      <c r="CB14" s="154"/>
      <c r="CC14" s="155"/>
      <c r="CD14" s="154"/>
      <c r="CE14" s="155"/>
      <c r="CF14" s="158"/>
      <c r="CG14" s="155"/>
      <c r="CH14" s="154"/>
      <c r="CI14" s="155"/>
      <c r="CJ14" s="158"/>
      <c r="CK14" s="155"/>
      <c r="CL14" s="154"/>
      <c r="CM14" s="155"/>
      <c r="CN14"/>
      <c r="CO14" s="158"/>
      <c r="CP14" s="155"/>
      <c r="CQ14" s="154"/>
      <c r="CR14" s="155"/>
    </row>
    <row r="15" spans="1:96" ht="15.6" customHeight="1">
      <c r="B15" s="571"/>
      <c r="C15" s="573"/>
      <c r="E15" s="155"/>
      <c r="F15" s="424"/>
      <c r="G15" s="393"/>
      <c r="I15" s="155"/>
      <c r="J15" s="424"/>
      <c r="K15" s="393"/>
      <c r="M15" s="155"/>
      <c r="N15" s="424"/>
      <c r="O15" s="393"/>
      <c r="Q15" s="155"/>
      <c r="S15" s="393"/>
      <c r="T15" s="101">
        <v>4.09</v>
      </c>
      <c r="U15" s="155" t="s">
        <v>253</v>
      </c>
      <c r="W15" s="393"/>
      <c r="X15" s="7">
        <f t="shared" si="1"/>
        <v>4.01</v>
      </c>
      <c r="Y15" s="155" t="s">
        <v>253</v>
      </c>
      <c r="Z15" s="159"/>
      <c r="AA15" s="393"/>
      <c r="AB15" s="9">
        <v>3.93</v>
      </c>
      <c r="AC15" s="155" t="s">
        <v>253</v>
      </c>
      <c r="AD15" s="9"/>
      <c r="AE15" s="393"/>
      <c r="AF15" s="29">
        <v>3.85</v>
      </c>
      <c r="AG15" s="155" t="s">
        <v>253</v>
      </c>
      <c r="AH15" s="28"/>
      <c r="AI15" s="393"/>
      <c r="AJ15" s="149">
        <v>3.77</v>
      </c>
      <c r="AK15" s="155" t="s">
        <v>253</v>
      </c>
      <c r="AL15" s="336"/>
      <c r="AM15" s="393"/>
      <c r="AN15" s="278">
        <v>3.7</v>
      </c>
      <c r="AO15" s="155" t="s">
        <v>253</v>
      </c>
      <c r="AQ15" s="155"/>
      <c r="AR15" s="278">
        <v>2.75</v>
      </c>
      <c r="AS15" s="155" t="s">
        <v>253</v>
      </c>
      <c r="AU15" s="155"/>
      <c r="AV15" s="154">
        <v>2.7</v>
      </c>
      <c r="AW15" s="155" t="s">
        <v>253</v>
      </c>
      <c r="AX15" s="154"/>
      <c r="AY15" s="155"/>
      <c r="AZ15" s="154">
        <v>2.7</v>
      </c>
      <c r="BA15" s="155" t="s">
        <v>253</v>
      </c>
      <c r="BB15" s="154"/>
      <c r="BC15" s="155"/>
      <c r="BD15" s="154"/>
      <c r="BE15" s="155"/>
      <c r="BF15" s="154"/>
      <c r="BG15" s="155"/>
      <c r="BH15" s="154"/>
      <c r="BI15" s="155"/>
      <c r="BJ15" s="154"/>
      <c r="BK15" s="155"/>
      <c r="BL15" s="154"/>
      <c r="BM15" s="155"/>
      <c r="BN15" s="154"/>
      <c r="BO15" s="155"/>
      <c r="BP15" s="154"/>
      <c r="BQ15" s="155"/>
      <c r="BR15" s="154"/>
      <c r="BS15" s="155"/>
      <c r="BT15" s="154"/>
      <c r="BU15" s="155"/>
      <c r="BV15" s="154"/>
      <c r="BW15" s="155"/>
      <c r="BX15" s="154"/>
      <c r="BY15" s="155"/>
      <c r="BZ15" s="154"/>
      <c r="CA15" s="155"/>
      <c r="CB15" s="154"/>
      <c r="CC15" s="155"/>
      <c r="CD15" s="154"/>
      <c r="CE15" s="155"/>
      <c r="CF15" s="158"/>
      <c r="CG15" s="155"/>
      <c r="CH15" s="154"/>
      <c r="CI15" s="155"/>
      <c r="CJ15" s="158"/>
      <c r="CK15" s="155"/>
      <c r="CL15" s="154"/>
      <c r="CM15" s="155"/>
      <c r="CN15"/>
      <c r="CO15" s="158"/>
      <c r="CP15" s="155"/>
      <c r="CQ15" s="154"/>
      <c r="CR15" s="155"/>
    </row>
    <row r="16" spans="1:96" s="22" customFormat="1" ht="15.6" customHeight="1">
      <c r="A16" s="11"/>
      <c r="B16" s="174" t="s">
        <v>260</v>
      </c>
      <c r="C16" s="350" t="s">
        <v>249</v>
      </c>
      <c r="D16" s="168"/>
      <c r="E16" s="164"/>
      <c r="F16" s="11">
        <v>667.29</v>
      </c>
      <c r="G16" s="164" t="s">
        <v>26</v>
      </c>
      <c r="H16" s="168"/>
      <c r="I16" s="164"/>
      <c r="J16" s="11">
        <v>654.21</v>
      </c>
      <c r="K16" s="164" t="s">
        <v>26</v>
      </c>
      <c r="L16" s="168"/>
      <c r="M16" s="164"/>
      <c r="N16" s="7">
        <v>641.38</v>
      </c>
      <c r="O16" s="164" t="s">
        <v>26</v>
      </c>
      <c r="P16" s="168"/>
      <c r="Q16" s="164"/>
      <c r="R16" s="396">
        <v>628.79999999999995</v>
      </c>
      <c r="S16" s="164" t="s">
        <v>26</v>
      </c>
      <c r="T16" s="168"/>
      <c r="U16" s="164"/>
      <c r="V16" s="396">
        <v>616.47</v>
      </c>
      <c r="W16" s="164" t="s">
        <v>26</v>
      </c>
      <c r="X16" s="168"/>
      <c r="Y16" s="164"/>
      <c r="Z16" s="7">
        <f>ROUND(((AD16*1.02)),2)</f>
        <v>604.38</v>
      </c>
      <c r="AA16" s="164" t="s">
        <v>26</v>
      </c>
      <c r="AB16" s="11"/>
      <c r="AC16" s="164"/>
      <c r="AD16" s="22">
        <v>592.53</v>
      </c>
      <c r="AE16" s="164" t="s">
        <v>26</v>
      </c>
      <c r="AF16" s="356"/>
      <c r="AG16" s="164"/>
      <c r="AH16" s="120">
        <v>580.91</v>
      </c>
      <c r="AI16" s="164" t="s">
        <v>26</v>
      </c>
      <c r="AJ16" s="282"/>
      <c r="AK16" s="164"/>
      <c r="AL16" s="163">
        <v>569.52</v>
      </c>
      <c r="AM16" s="164" t="s">
        <v>26</v>
      </c>
      <c r="AN16" s="277"/>
      <c r="AO16" s="164"/>
      <c r="AP16" s="163">
        <v>558.35</v>
      </c>
      <c r="AQ16" s="164" t="s">
        <v>26</v>
      </c>
      <c r="AR16" s="277"/>
      <c r="AS16" s="164"/>
      <c r="AT16" s="163">
        <v>391.72</v>
      </c>
      <c r="AU16" s="164" t="s">
        <v>26</v>
      </c>
      <c r="AV16" s="163"/>
      <c r="AW16" s="164"/>
      <c r="AX16" s="163">
        <v>384.04</v>
      </c>
      <c r="AY16" s="164" t="s">
        <v>26</v>
      </c>
      <c r="AZ16" s="163"/>
      <c r="BA16" s="164"/>
      <c r="BB16" s="163"/>
      <c r="BC16" s="164"/>
      <c r="BD16" s="163"/>
      <c r="BE16" s="164"/>
      <c r="BF16" s="163"/>
      <c r="BG16" s="164"/>
      <c r="BH16" s="163"/>
      <c r="BI16" s="164"/>
      <c r="BJ16" s="163"/>
      <c r="BK16" s="164"/>
      <c r="BL16" s="163"/>
      <c r="BM16" s="164"/>
      <c r="BN16" s="163"/>
      <c r="BO16" s="164"/>
      <c r="BP16" s="163"/>
      <c r="BQ16" s="164"/>
      <c r="BR16" s="163"/>
      <c r="BS16" s="164"/>
      <c r="BT16" s="163"/>
      <c r="BU16" s="164"/>
      <c r="BV16" s="163"/>
      <c r="BW16" s="164"/>
      <c r="BX16" s="163"/>
      <c r="BY16" s="164"/>
      <c r="BZ16" s="163"/>
      <c r="CA16" s="164"/>
      <c r="CB16" s="163"/>
      <c r="CC16" s="164"/>
      <c r="CD16" s="163"/>
      <c r="CE16" s="164"/>
      <c r="CF16" s="214"/>
      <c r="CG16" s="164"/>
      <c r="CH16" s="163"/>
      <c r="CI16" s="164"/>
      <c r="CJ16" s="214"/>
      <c r="CK16" s="164"/>
      <c r="CL16" s="163"/>
      <c r="CM16" s="164"/>
      <c r="CO16" s="214"/>
      <c r="CP16" s="164"/>
      <c r="CQ16" s="163"/>
      <c r="CR16" s="164"/>
    </row>
    <row r="17" spans="1:96" s="342" customFormat="1" ht="49.5" customHeight="1">
      <c r="B17" s="343" t="s">
        <v>262</v>
      </c>
      <c r="C17" s="371"/>
      <c r="D17" s="11">
        <v>150.63999999999999</v>
      </c>
      <c r="E17" s="351" t="s">
        <v>263</v>
      </c>
      <c r="F17" s="11">
        <v>150.63999999999999</v>
      </c>
      <c r="G17" s="351" t="s">
        <v>263</v>
      </c>
      <c r="H17" s="11">
        <v>147.69</v>
      </c>
      <c r="I17" s="351" t="s">
        <v>263</v>
      </c>
      <c r="J17" s="11">
        <v>147.69</v>
      </c>
      <c r="K17" s="351" t="s">
        <v>263</v>
      </c>
      <c r="L17" s="11">
        <v>144.79</v>
      </c>
      <c r="M17" s="351" t="s">
        <v>263</v>
      </c>
      <c r="N17" s="11">
        <v>144.79</v>
      </c>
      <c r="O17" s="351" t="s">
        <v>263</v>
      </c>
      <c r="P17" s="395">
        <v>141.94999999999999</v>
      </c>
      <c r="Q17" s="351" t="s">
        <v>263</v>
      </c>
      <c r="R17" s="397">
        <v>141.94999999999999</v>
      </c>
      <c r="S17" s="351" t="s">
        <v>263</v>
      </c>
      <c r="T17" s="397">
        <v>139.16999999999999</v>
      </c>
      <c r="U17" s="351" t="s">
        <v>263</v>
      </c>
      <c r="V17" s="397">
        <v>139.16999999999999</v>
      </c>
      <c r="W17" s="351" t="s">
        <v>263</v>
      </c>
      <c r="X17" s="397">
        <f>ROUND(((AB17*1.02)),2)</f>
        <v>136.44</v>
      </c>
      <c r="Y17" s="351" t="s">
        <v>263</v>
      </c>
      <c r="Z17" s="397">
        <f>ROUND(((AD17*1.02)),2)</f>
        <v>136.44</v>
      </c>
      <c r="AA17" s="351" t="s">
        <v>263</v>
      </c>
      <c r="AB17" s="397">
        <v>133.76</v>
      </c>
      <c r="AC17" s="351" t="s">
        <v>263</v>
      </c>
      <c r="AD17" s="401">
        <v>133.76</v>
      </c>
      <c r="AE17" s="351" t="s">
        <v>263</v>
      </c>
      <c r="AF17" s="402">
        <v>131.13999999999999</v>
      </c>
      <c r="AG17" s="351" t="s">
        <v>263</v>
      </c>
      <c r="AH17" s="163">
        <v>131.13999999999999</v>
      </c>
      <c r="AI17" s="351" t="s">
        <v>263</v>
      </c>
      <c r="AJ17" s="344">
        <v>128.57</v>
      </c>
      <c r="AK17" s="351" t="s">
        <v>263</v>
      </c>
      <c r="AL17" s="344">
        <v>128.57</v>
      </c>
      <c r="AM17" s="351" t="s">
        <v>263</v>
      </c>
      <c r="AN17" s="346">
        <v>126.05</v>
      </c>
      <c r="AO17" s="351" t="s">
        <v>263</v>
      </c>
      <c r="AP17" s="346">
        <v>126.05</v>
      </c>
      <c r="AQ17" s="351" t="s">
        <v>263</v>
      </c>
      <c r="AR17" s="346"/>
      <c r="AS17" s="345"/>
      <c r="AT17" s="344"/>
      <c r="AU17" s="345"/>
      <c r="AV17" s="347"/>
      <c r="AW17" s="345"/>
      <c r="AX17" s="347"/>
      <c r="AY17" s="345"/>
      <c r="AZ17" s="347"/>
      <c r="BA17" s="345"/>
      <c r="BB17" s="347"/>
      <c r="BC17" s="345"/>
      <c r="BD17" s="347"/>
      <c r="BE17" s="345"/>
      <c r="BF17" s="347"/>
      <c r="BG17" s="345"/>
      <c r="BH17" s="347"/>
      <c r="BI17" s="345"/>
      <c r="BJ17" s="347"/>
      <c r="BK17" s="345"/>
      <c r="BL17" s="347"/>
      <c r="BM17" s="345"/>
      <c r="BN17" s="347"/>
      <c r="BO17" s="345"/>
      <c r="BP17" s="347"/>
      <c r="BQ17" s="345"/>
      <c r="BR17" s="347"/>
      <c r="BS17" s="345"/>
      <c r="BT17" s="347"/>
      <c r="BU17" s="345"/>
      <c r="BV17" s="347"/>
      <c r="BW17" s="345"/>
      <c r="BX17" s="347"/>
      <c r="BY17" s="345"/>
      <c r="BZ17" s="347"/>
      <c r="CA17" s="345"/>
      <c r="CB17" s="347"/>
      <c r="CC17" s="345"/>
      <c r="CD17" s="347"/>
      <c r="CE17" s="345"/>
      <c r="CF17" s="348"/>
      <c r="CG17" s="345"/>
      <c r="CH17" s="347"/>
      <c r="CI17" s="345"/>
      <c r="CJ17" s="348"/>
      <c r="CK17" s="345"/>
      <c r="CL17" s="347"/>
      <c r="CM17" s="345"/>
      <c r="CO17" s="348"/>
      <c r="CP17" s="345"/>
      <c r="CQ17" s="347"/>
      <c r="CR17" s="345"/>
    </row>
    <row r="18" spans="1:96" ht="15.6" customHeight="1">
      <c r="C18" s="357"/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393"/>
      <c r="V18" s="159"/>
      <c r="W18" s="393"/>
      <c r="X18" s="159"/>
      <c r="Y18" s="393"/>
      <c r="Z18" s="159"/>
      <c r="AA18" s="393"/>
      <c r="AB18" s="159"/>
      <c r="AC18" s="393"/>
      <c r="AD18" s="159"/>
      <c r="AE18" s="393"/>
      <c r="AF18" s="284"/>
      <c r="AG18" s="393"/>
      <c r="AI18" s="393"/>
      <c r="AJ18" s="284"/>
      <c r="AK18" s="393"/>
      <c r="AL18" s="336"/>
      <c r="AM18" s="393"/>
      <c r="AN18" s="280"/>
      <c r="AO18" s="155"/>
      <c r="AQ18" s="155"/>
      <c r="AR18" s="280"/>
      <c r="AS18" s="155"/>
      <c r="AU18" s="155"/>
      <c r="AV18" s="158"/>
      <c r="AW18" s="155"/>
      <c r="AX18" s="154"/>
      <c r="AY18" s="155"/>
      <c r="AZ18" s="158"/>
      <c r="BA18" s="155"/>
      <c r="BB18" s="154"/>
      <c r="BC18" s="155"/>
      <c r="BD18" s="158"/>
      <c r="BE18" s="155"/>
      <c r="BF18" s="154"/>
      <c r="BG18" s="155"/>
      <c r="BH18" s="158"/>
      <c r="BI18" s="155"/>
      <c r="BJ18" s="154"/>
      <c r="BK18" s="155"/>
      <c r="BL18" s="158"/>
      <c r="BM18" s="155"/>
      <c r="BN18" s="154"/>
      <c r="BO18" s="155"/>
      <c r="BP18" s="158"/>
      <c r="BQ18" s="155"/>
      <c r="BR18" s="154"/>
      <c r="BS18" s="155"/>
      <c r="BT18" s="158"/>
      <c r="BU18" s="155"/>
      <c r="BV18" s="154"/>
      <c r="BW18" s="155"/>
      <c r="BX18" s="158"/>
      <c r="BY18" s="155"/>
      <c r="BZ18" s="154"/>
      <c r="CA18" s="155"/>
      <c r="CB18" s="158"/>
      <c r="CC18" s="155"/>
      <c r="CD18" s="154"/>
      <c r="CE18" s="155"/>
      <c r="CF18" s="158"/>
      <c r="CG18" s="155"/>
      <c r="CH18" s="154"/>
      <c r="CI18" s="155"/>
      <c r="CJ18" s="154"/>
      <c r="CK18" s="155"/>
      <c r="CL18" s="154"/>
      <c r="CM18" s="155"/>
      <c r="CN18"/>
      <c r="CO18" s="154"/>
      <c r="CP18" s="155"/>
      <c r="CQ18" s="154"/>
      <c r="CR18" s="155"/>
    </row>
    <row r="19" spans="1:96" s="151" customFormat="1" ht="15.6" customHeight="1">
      <c r="A19" s="151" t="s">
        <v>264</v>
      </c>
      <c r="B19" s="170"/>
      <c r="C19" s="349"/>
      <c r="D19" s="363"/>
      <c r="E19" s="363"/>
      <c r="F19" s="363"/>
      <c r="G19" s="363"/>
      <c r="H19" s="363"/>
      <c r="I19" s="363"/>
      <c r="J19" s="363"/>
      <c r="K19" s="363"/>
      <c r="L19" s="363"/>
      <c r="M19" s="363"/>
      <c r="N19" s="363"/>
      <c r="O19" s="363"/>
      <c r="P19" s="363"/>
      <c r="Q19" s="363"/>
      <c r="R19" s="363"/>
      <c r="S19" s="363"/>
      <c r="T19" s="363"/>
      <c r="U19" s="167"/>
      <c r="V19" s="363"/>
      <c r="W19" s="167"/>
      <c r="X19" s="363"/>
      <c r="Y19" s="167"/>
      <c r="Z19" s="363"/>
      <c r="AA19" s="167"/>
      <c r="AB19" s="363"/>
      <c r="AC19" s="167"/>
      <c r="AD19" s="363"/>
      <c r="AE19" s="167"/>
      <c r="AF19" s="166"/>
      <c r="AG19" s="167"/>
      <c r="AH19" s="166"/>
      <c r="AI19" s="167"/>
      <c r="AJ19" s="166"/>
      <c r="AK19" s="167"/>
      <c r="AL19" s="166"/>
      <c r="AM19" s="167"/>
      <c r="AO19" s="167"/>
      <c r="AP19" s="281"/>
      <c r="AQ19" s="167"/>
      <c r="AR19" s="286"/>
      <c r="AS19" s="167"/>
      <c r="AT19" s="281"/>
      <c r="AU19" s="167"/>
      <c r="AV19" s="213"/>
      <c r="AW19" s="167"/>
      <c r="AX19" s="166"/>
      <c r="AY19" s="167"/>
      <c r="AZ19" s="213"/>
      <c r="BA19" s="167"/>
      <c r="BB19" s="166"/>
      <c r="BC19" s="167"/>
      <c r="BD19" s="213"/>
      <c r="BE19" s="167"/>
      <c r="BF19" s="166"/>
      <c r="BG19" s="167"/>
      <c r="BH19" s="213"/>
      <c r="BI19" s="167"/>
      <c r="BJ19" s="166"/>
      <c r="BK19" s="167"/>
      <c r="BL19" s="213"/>
      <c r="BM19" s="167"/>
      <c r="BN19" s="166"/>
      <c r="BO19" s="167"/>
      <c r="BP19" s="213"/>
      <c r="BQ19" s="167"/>
      <c r="BR19" s="166"/>
      <c r="BS19" s="167"/>
      <c r="BT19" s="213"/>
      <c r="BU19" s="167"/>
      <c r="BV19" s="166"/>
      <c r="BW19" s="167"/>
      <c r="BX19" s="213"/>
      <c r="BY19" s="167"/>
      <c r="BZ19" s="166"/>
      <c r="CA19" s="167"/>
      <c r="CB19" s="213"/>
      <c r="CC19" s="167"/>
      <c r="CD19" s="166"/>
      <c r="CE19" s="167"/>
      <c r="CF19" s="213"/>
      <c r="CG19" s="167"/>
      <c r="CH19" s="166"/>
      <c r="CI19" s="167"/>
      <c r="CJ19" s="166"/>
      <c r="CK19" s="167"/>
      <c r="CL19" s="166"/>
      <c r="CM19" s="167"/>
      <c r="CO19" s="166"/>
      <c r="CP19" s="167"/>
      <c r="CQ19" s="166"/>
      <c r="CR19" s="167"/>
    </row>
    <row r="20" spans="1:96" s="113" customFormat="1" ht="15.6" customHeight="1">
      <c r="B20" s="173" t="s">
        <v>248</v>
      </c>
      <c r="C20" s="159" t="s">
        <v>265</v>
      </c>
      <c r="D20" s="11">
        <v>1.1100000000000001</v>
      </c>
      <c r="E20" s="157" t="s">
        <v>266</v>
      </c>
      <c r="F20" s="159"/>
      <c r="G20" s="393"/>
      <c r="H20" s="11">
        <v>1.0900000000000001</v>
      </c>
      <c r="I20" s="157" t="s">
        <v>266</v>
      </c>
      <c r="J20" s="159"/>
      <c r="K20" s="393"/>
      <c r="L20" s="11">
        <v>1.07</v>
      </c>
      <c r="M20" s="157" t="s">
        <v>266</v>
      </c>
      <c r="N20" s="159"/>
      <c r="O20" s="393"/>
      <c r="P20" s="366">
        <v>1.05</v>
      </c>
      <c r="Q20" s="157" t="s">
        <v>266</v>
      </c>
      <c r="R20" s="159"/>
      <c r="S20" s="393"/>
      <c r="T20" s="397">
        <v>1.03</v>
      </c>
      <c r="U20" s="157" t="s">
        <v>266</v>
      </c>
      <c r="V20" s="159"/>
      <c r="W20" s="393"/>
      <c r="X20" s="11">
        <f>ROUND(((AB20*1.02)),2)</f>
        <v>1.01</v>
      </c>
      <c r="Y20" s="157" t="s">
        <v>266</v>
      </c>
      <c r="Z20" s="159"/>
      <c r="AA20" s="393"/>
      <c r="AB20" s="11">
        <v>0.99</v>
      </c>
      <c r="AC20" s="157" t="s">
        <v>266</v>
      </c>
      <c r="AD20" s="11"/>
      <c r="AE20" s="393"/>
      <c r="AF20" s="120">
        <v>0.97</v>
      </c>
      <c r="AG20" s="157" t="s">
        <v>266</v>
      </c>
      <c r="AH20" s="120"/>
      <c r="AI20" s="393"/>
      <c r="AJ20" s="180">
        <v>0.95</v>
      </c>
      <c r="AK20" s="157" t="s">
        <v>266</v>
      </c>
      <c r="AL20" s="336"/>
      <c r="AM20" s="393"/>
      <c r="AN20" s="283">
        <v>0.93</v>
      </c>
      <c r="AO20" s="157" t="s">
        <v>266</v>
      </c>
      <c r="AP20" s="156"/>
      <c r="AQ20" s="157"/>
      <c r="AR20" s="180">
        <v>0.93</v>
      </c>
      <c r="AS20" s="157" t="s">
        <v>266</v>
      </c>
      <c r="AT20" s="156"/>
      <c r="AU20" s="157"/>
      <c r="AV20" s="287">
        <v>0.91</v>
      </c>
      <c r="AW20" s="157" t="s">
        <v>266</v>
      </c>
      <c r="AX20" s="156"/>
      <c r="AY20" s="157"/>
      <c r="AZ20" s="287">
        <v>0.91</v>
      </c>
      <c r="BA20" s="157" t="s">
        <v>266</v>
      </c>
      <c r="BB20" s="156"/>
      <c r="BC20" s="157"/>
      <c r="BD20" s="180">
        <v>0.91</v>
      </c>
      <c r="BE20" s="157" t="s">
        <v>266</v>
      </c>
      <c r="BF20" s="156"/>
      <c r="BG20" s="157"/>
      <c r="BH20" s="180">
        <v>0.91</v>
      </c>
      <c r="BI20" s="157" t="s">
        <v>266</v>
      </c>
      <c r="BJ20" s="156"/>
      <c r="BK20" s="157"/>
      <c r="BL20" s="163">
        <v>0.89</v>
      </c>
      <c r="BM20" s="157" t="s">
        <v>266</v>
      </c>
      <c r="BN20" s="156"/>
      <c r="BO20" s="157"/>
      <c r="BP20" s="163">
        <v>0.89</v>
      </c>
      <c r="BQ20" s="157" t="s">
        <v>266</v>
      </c>
      <c r="BR20" s="156"/>
      <c r="BS20" s="157"/>
      <c r="BT20" s="163">
        <v>0.89</v>
      </c>
      <c r="BU20" s="157" t="s">
        <v>266</v>
      </c>
      <c r="BV20" s="156"/>
      <c r="BW20" s="157"/>
      <c r="BX20" s="163">
        <v>0.89</v>
      </c>
      <c r="BY20" s="157" t="s">
        <v>266</v>
      </c>
      <c r="BZ20" s="156"/>
      <c r="CA20" s="157"/>
      <c r="CB20" s="161">
        <v>0.87</v>
      </c>
      <c r="CC20" s="157" t="s">
        <v>266</v>
      </c>
      <c r="CD20" s="156"/>
      <c r="CE20" s="157"/>
      <c r="CF20" s="161">
        <v>0.87</v>
      </c>
      <c r="CG20" s="157" t="s">
        <v>266</v>
      </c>
      <c r="CH20" s="156"/>
      <c r="CI20" s="157"/>
      <c r="CJ20" s="156">
        <v>0.85</v>
      </c>
      <c r="CK20" s="157" t="s">
        <v>266</v>
      </c>
      <c r="CL20" s="156"/>
      <c r="CM20" s="157"/>
      <c r="CO20" s="156">
        <v>0.83</v>
      </c>
      <c r="CP20" s="157" t="s">
        <v>266</v>
      </c>
      <c r="CQ20" s="156"/>
      <c r="CR20" s="157"/>
    </row>
    <row r="21" spans="1:96" ht="15.6" customHeight="1">
      <c r="B21" s="569" t="s">
        <v>250</v>
      </c>
      <c r="C21" s="572" t="s">
        <v>251</v>
      </c>
      <c r="D21" s="5">
        <v>5.65</v>
      </c>
      <c r="E21" s="155" t="s">
        <v>252</v>
      </c>
      <c r="G21" s="392"/>
      <c r="H21" s="5">
        <v>5.54</v>
      </c>
      <c r="I21" s="155" t="s">
        <v>252</v>
      </c>
      <c r="K21" s="392"/>
      <c r="L21" s="5">
        <v>5.43</v>
      </c>
      <c r="M21" s="155" t="s">
        <v>252</v>
      </c>
      <c r="O21" s="392"/>
      <c r="P21" s="101">
        <v>5.32</v>
      </c>
      <c r="Q21" s="155" t="s">
        <v>252</v>
      </c>
      <c r="S21" s="392"/>
      <c r="T21" s="101">
        <v>5.22</v>
      </c>
      <c r="U21" s="155" t="s">
        <v>252</v>
      </c>
      <c r="W21" s="392"/>
      <c r="X21" s="7">
        <f t="shared" ref="X21:X22" si="2">ROUND(((AB21*1.02)),2)</f>
        <v>5.12</v>
      </c>
      <c r="Y21" s="155" t="s">
        <v>252</v>
      </c>
      <c r="Z21" s="211"/>
      <c r="AA21" s="392"/>
      <c r="AB21" s="5">
        <v>5.0199999999999996</v>
      </c>
      <c r="AC21" s="155" t="s">
        <v>252</v>
      </c>
      <c r="AD21" s="7"/>
      <c r="AE21" s="392"/>
      <c r="AF21" s="28">
        <v>4.92</v>
      </c>
      <c r="AG21" s="155" t="s">
        <v>252</v>
      </c>
      <c r="AH21" s="28"/>
      <c r="AI21" s="392"/>
      <c r="AJ21" s="180">
        <v>4.82</v>
      </c>
      <c r="AK21" s="155" t="s">
        <v>252</v>
      </c>
      <c r="AL21" s="333"/>
      <c r="AM21" s="392"/>
      <c r="AN21" s="283">
        <v>4.7300000000000004</v>
      </c>
      <c r="AO21" s="155" t="s">
        <v>252</v>
      </c>
      <c r="AP21" s="154"/>
      <c r="AQ21" s="155"/>
      <c r="AR21" s="180">
        <v>4.7300000000000004</v>
      </c>
      <c r="AS21" s="155" t="s">
        <v>252</v>
      </c>
      <c r="AT21" s="154"/>
      <c r="AU21" s="155"/>
      <c r="AV21" s="285">
        <v>4.6399999999999997</v>
      </c>
      <c r="AW21" s="155" t="s">
        <v>252</v>
      </c>
      <c r="AX21" s="154"/>
      <c r="AY21" s="155"/>
      <c r="AZ21" s="285">
        <v>4.6399999999999997</v>
      </c>
      <c r="BA21" s="155" t="s">
        <v>252</v>
      </c>
      <c r="BB21" s="154"/>
      <c r="BC21" s="155"/>
      <c r="BD21" s="180">
        <v>4.6399999999999997</v>
      </c>
      <c r="BE21" s="155" t="s">
        <v>252</v>
      </c>
      <c r="BF21" s="154"/>
      <c r="BG21" s="155"/>
      <c r="BH21" s="180">
        <v>4.6399999999999997</v>
      </c>
      <c r="BI21" s="155" t="s">
        <v>252</v>
      </c>
      <c r="BJ21" s="154"/>
      <c r="BK21" s="155"/>
      <c r="BL21" s="180">
        <v>4.55</v>
      </c>
      <c r="BM21" s="155" t="s">
        <v>252</v>
      </c>
      <c r="BN21" s="154"/>
      <c r="BO21" s="155"/>
      <c r="BP21" s="180">
        <v>4.55</v>
      </c>
      <c r="BQ21" s="155" t="s">
        <v>252</v>
      </c>
      <c r="BR21" s="154"/>
      <c r="BS21" s="155"/>
      <c r="BT21" s="180">
        <v>4.55</v>
      </c>
      <c r="BU21" s="155" t="s">
        <v>252</v>
      </c>
      <c r="BV21" s="154"/>
      <c r="BW21" s="155"/>
      <c r="BX21" s="180">
        <v>4.55</v>
      </c>
      <c r="BY21" s="155" t="s">
        <v>252</v>
      </c>
      <c r="BZ21" s="154"/>
      <c r="CA21" s="155"/>
      <c r="CB21" s="158">
        <v>4.46</v>
      </c>
      <c r="CC21" s="155" t="s">
        <v>252</v>
      </c>
      <c r="CD21" s="154"/>
      <c r="CE21" s="155"/>
      <c r="CF21" s="158">
        <v>4.46</v>
      </c>
      <c r="CG21" s="155" t="s">
        <v>252</v>
      </c>
      <c r="CH21" s="154"/>
      <c r="CI21" s="155"/>
      <c r="CJ21" s="154">
        <v>4.37</v>
      </c>
      <c r="CK21" s="155" t="s">
        <v>252</v>
      </c>
      <c r="CL21" s="154"/>
      <c r="CM21" s="155"/>
      <c r="CN21"/>
      <c r="CO21" s="154">
        <v>4.28</v>
      </c>
      <c r="CP21" s="155" t="s">
        <v>252</v>
      </c>
      <c r="CQ21" s="154"/>
      <c r="CR21" s="155"/>
    </row>
    <row r="22" spans="1:96" s="113" customFormat="1" ht="15.6" customHeight="1">
      <c r="B22" s="571"/>
      <c r="C22" s="573"/>
      <c r="D22" s="9">
        <v>0.15</v>
      </c>
      <c r="E22" s="157" t="s">
        <v>253</v>
      </c>
      <c r="F22" s="424"/>
      <c r="G22" s="393"/>
      <c r="H22" s="9">
        <v>0.15</v>
      </c>
      <c r="I22" s="157" t="s">
        <v>253</v>
      </c>
      <c r="J22" s="424"/>
      <c r="K22" s="393"/>
      <c r="L22" s="9">
        <v>0.15</v>
      </c>
      <c r="M22" s="157" t="s">
        <v>253</v>
      </c>
      <c r="N22" s="424"/>
      <c r="O22" s="393"/>
      <c r="P22" s="101">
        <v>0.15</v>
      </c>
      <c r="Q22" s="157" t="s">
        <v>253</v>
      </c>
      <c r="R22" s="212"/>
      <c r="S22" s="393"/>
      <c r="T22" s="101">
        <v>0.15</v>
      </c>
      <c r="U22" s="157" t="s">
        <v>253</v>
      </c>
      <c r="V22" s="212"/>
      <c r="W22" s="393"/>
      <c r="X22" s="7">
        <f t="shared" si="2"/>
        <v>0.15</v>
      </c>
      <c r="Y22" s="157" t="s">
        <v>253</v>
      </c>
      <c r="Z22" s="159"/>
      <c r="AA22" s="393"/>
      <c r="AB22" s="9">
        <v>0.15</v>
      </c>
      <c r="AC22" s="157" t="s">
        <v>253</v>
      </c>
      <c r="AD22" s="7"/>
      <c r="AE22" s="393"/>
      <c r="AF22" s="28">
        <v>0.15</v>
      </c>
      <c r="AG22" s="157" t="s">
        <v>253</v>
      </c>
      <c r="AH22" s="29"/>
      <c r="AI22" s="393"/>
      <c r="AJ22" s="154">
        <v>0.15</v>
      </c>
      <c r="AK22" s="157" t="s">
        <v>253</v>
      </c>
      <c r="AL22" s="336"/>
      <c r="AM22" s="393"/>
      <c r="AN22" s="149">
        <v>0.15</v>
      </c>
      <c r="AO22" s="157" t="s">
        <v>253</v>
      </c>
      <c r="AP22" s="156"/>
      <c r="AQ22" s="157"/>
      <c r="AR22" s="154">
        <v>0.15</v>
      </c>
      <c r="AS22" s="157" t="s">
        <v>253</v>
      </c>
      <c r="AT22" s="156"/>
      <c r="AU22" s="157"/>
      <c r="AV22" s="280">
        <v>0.15</v>
      </c>
      <c r="AW22" s="157" t="s">
        <v>253</v>
      </c>
      <c r="AX22" s="156"/>
      <c r="AY22" s="157"/>
      <c r="AZ22" s="280">
        <v>0.15</v>
      </c>
      <c r="BA22" s="157" t="s">
        <v>253</v>
      </c>
      <c r="BB22" s="156"/>
      <c r="BC22" s="157"/>
      <c r="BD22" s="154">
        <v>0.15</v>
      </c>
      <c r="BE22" s="157" t="s">
        <v>253</v>
      </c>
      <c r="BF22" s="156"/>
      <c r="BG22" s="157"/>
      <c r="BH22" s="154">
        <v>0.15</v>
      </c>
      <c r="BI22" s="157" t="s">
        <v>253</v>
      </c>
      <c r="BJ22" s="156"/>
      <c r="BK22" s="157"/>
      <c r="BL22" s="156">
        <v>0.15</v>
      </c>
      <c r="BM22" s="157" t="s">
        <v>253</v>
      </c>
      <c r="BN22" s="156"/>
      <c r="BO22" s="157"/>
      <c r="BP22" s="156">
        <v>0.11</v>
      </c>
      <c r="BQ22" s="157" t="s">
        <v>253</v>
      </c>
      <c r="BR22" s="156"/>
      <c r="BS22" s="157"/>
      <c r="BT22" s="156">
        <v>0.11</v>
      </c>
      <c r="BU22" s="157" t="s">
        <v>253</v>
      </c>
      <c r="BV22" s="156"/>
      <c r="BW22" s="157"/>
      <c r="BX22" s="156">
        <v>0.11</v>
      </c>
      <c r="BY22" s="157" t="s">
        <v>253</v>
      </c>
      <c r="BZ22" s="156"/>
      <c r="CA22" s="157"/>
      <c r="CB22" s="161">
        <v>0.11</v>
      </c>
      <c r="CC22" s="157" t="s">
        <v>253</v>
      </c>
      <c r="CD22" s="156"/>
      <c r="CE22" s="157"/>
      <c r="CF22" s="161">
        <v>0.11</v>
      </c>
      <c r="CG22" s="157" t="s">
        <v>253</v>
      </c>
      <c r="CH22" s="156"/>
      <c r="CI22" s="157"/>
      <c r="CJ22" s="156">
        <v>0.11</v>
      </c>
      <c r="CK22" s="157" t="s">
        <v>253</v>
      </c>
      <c r="CL22" s="156"/>
      <c r="CM22" s="157"/>
      <c r="CO22" s="156">
        <v>0.11</v>
      </c>
      <c r="CP22" s="157" t="s">
        <v>253</v>
      </c>
      <c r="CQ22" s="156"/>
      <c r="CR22" s="157"/>
    </row>
    <row r="23" spans="1:96" ht="15.6" customHeight="1">
      <c r="B23" s="569" t="s">
        <v>254</v>
      </c>
      <c r="C23" s="572" t="s">
        <v>251</v>
      </c>
      <c r="D23" s="283">
        <v>2210.52</v>
      </c>
      <c r="E23" s="155" t="s">
        <v>255</v>
      </c>
      <c r="F23" s="5">
        <v>2.76</v>
      </c>
      <c r="G23" s="181" t="s">
        <v>256</v>
      </c>
      <c r="H23" s="283">
        <v>2210.52</v>
      </c>
      <c r="I23" s="155" t="s">
        <v>255</v>
      </c>
      <c r="J23" s="5">
        <v>2.71</v>
      </c>
      <c r="K23" s="181" t="s">
        <v>256</v>
      </c>
      <c r="L23" s="283">
        <v>2210.52</v>
      </c>
      <c r="M23" s="155" t="s">
        <v>255</v>
      </c>
      <c r="N23" s="7">
        <v>2.66</v>
      </c>
      <c r="O23" s="181" t="s">
        <v>256</v>
      </c>
      <c r="P23" s="283">
        <v>2210.52</v>
      </c>
      <c r="Q23" s="155" t="s">
        <v>255</v>
      </c>
      <c r="R23" s="365">
        <v>2.61</v>
      </c>
      <c r="S23" s="181" t="s">
        <v>256</v>
      </c>
      <c r="T23" s="283">
        <v>2066.9899999999998</v>
      </c>
      <c r="U23" s="155" t="s">
        <v>255</v>
      </c>
      <c r="V23" s="365">
        <v>2.56</v>
      </c>
      <c r="W23" s="181" t="s">
        <v>257</v>
      </c>
      <c r="X23" s="283">
        <v>2066.9899999999998</v>
      </c>
      <c r="Y23" s="155" t="s">
        <v>255</v>
      </c>
      <c r="Z23" s="7">
        <f>ROUND(((AD23*1.02)),2)</f>
        <v>2.5099999999999998</v>
      </c>
      <c r="AA23" s="181" t="s">
        <v>257</v>
      </c>
      <c r="AB23" s="365">
        <v>2066.9899999999998</v>
      </c>
      <c r="AC23" s="155" t="s">
        <v>255</v>
      </c>
      <c r="AD23" s="365">
        <v>2.46</v>
      </c>
      <c r="AE23" s="181" t="s">
        <v>257</v>
      </c>
      <c r="AF23" s="283">
        <v>2066.9899999999998</v>
      </c>
      <c r="AG23" s="155" t="s">
        <v>255</v>
      </c>
      <c r="AH23" s="28">
        <v>2.41</v>
      </c>
      <c r="AI23" s="181" t="s">
        <v>257</v>
      </c>
      <c r="AJ23" s="283">
        <v>2066.9899999999998</v>
      </c>
      <c r="AK23" s="155" t="s">
        <v>255</v>
      </c>
      <c r="AL23" s="335">
        <v>2.36</v>
      </c>
      <c r="AM23" s="181" t="s">
        <v>257</v>
      </c>
      <c r="AN23" s="283">
        <v>2066.9899999999998</v>
      </c>
      <c r="AO23" s="155" t="s">
        <v>255</v>
      </c>
      <c r="AP23" s="180">
        <v>2.31</v>
      </c>
      <c r="AQ23" s="155" t="s">
        <v>257</v>
      </c>
      <c r="AR23" s="180">
        <v>1940.96</v>
      </c>
      <c r="AS23" s="155" t="s">
        <v>255</v>
      </c>
      <c r="AT23" s="180">
        <v>2.31</v>
      </c>
      <c r="AU23" s="155" t="s">
        <v>257</v>
      </c>
      <c r="AV23" s="180">
        <v>1940.96</v>
      </c>
      <c r="AW23" s="155" t="s">
        <v>255</v>
      </c>
      <c r="AX23" s="180">
        <v>2.2599999999999998</v>
      </c>
      <c r="AY23" s="155" t="s">
        <v>257</v>
      </c>
      <c r="AZ23" s="180">
        <v>1940.96</v>
      </c>
      <c r="BA23" s="155" t="s">
        <v>255</v>
      </c>
      <c r="BB23" s="180">
        <v>2.2599999999999998</v>
      </c>
      <c r="BC23" s="155" t="s">
        <v>257</v>
      </c>
      <c r="BD23" s="180">
        <v>1940.96</v>
      </c>
      <c r="BE23" s="155" t="s">
        <v>255</v>
      </c>
      <c r="BF23" s="180">
        <v>2.2599999999999998</v>
      </c>
      <c r="BG23" s="155" t="s">
        <v>257</v>
      </c>
      <c r="BH23" s="180">
        <v>1979.36</v>
      </c>
      <c r="BI23" s="155" t="s">
        <v>255</v>
      </c>
      <c r="BJ23" s="180">
        <v>2.2599999999999998</v>
      </c>
      <c r="BK23" s="155" t="s">
        <v>257</v>
      </c>
      <c r="BL23" s="180">
        <v>1979.36</v>
      </c>
      <c r="BM23" s="155" t="s">
        <v>255</v>
      </c>
      <c r="BN23" s="154">
        <v>2.2200000000000002</v>
      </c>
      <c r="BO23" s="155" t="s">
        <v>257</v>
      </c>
      <c r="BP23" s="180">
        <v>2015.07</v>
      </c>
      <c r="BQ23" s="155" t="s">
        <v>255</v>
      </c>
      <c r="BR23" s="180">
        <v>2.2200000000000002</v>
      </c>
      <c r="BS23" s="155" t="s">
        <v>257</v>
      </c>
      <c r="BT23" s="180">
        <v>2015.07</v>
      </c>
      <c r="BU23" s="155" t="s">
        <v>255</v>
      </c>
      <c r="BV23" s="180">
        <v>2.2200000000000002</v>
      </c>
      <c r="BW23" s="155" t="s">
        <v>257</v>
      </c>
      <c r="BX23" s="180">
        <v>2045.8</v>
      </c>
      <c r="BY23" s="155" t="s">
        <v>255</v>
      </c>
      <c r="BZ23" s="180">
        <v>2.2200000000000002</v>
      </c>
      <c r="CA23" s="155" t="s">
        <v>257</v>
      </c>
      <c r="CB23" s="180">
        <v>2045.8</v>
      </c>
      <c r="CC23" s="155" t="s">
        <v>255</v>
      </c>
      <c r="CD23" s="154">
        <v>2.1800000000000002</v>
      </c>
      <c r="CE23" s="155" t="s">
        <v>257</v>
      </c>
      <c r="CF23" s="158">
        <v>2110.37</v>
      </c>
      <c r="CG23" s="155" t="s">
        <v>255</v>
      </c>
      <c r="CH23" s="154">
        <v>2.1800000000000002</v>
      </c>
      <c r="CI23" s="155" t="s">
        <v>257</v>
      </c>
      <c r="CJ23" s="158">
        <v>2110.89</v>
      </c>
      <c r="CK23" s="155" t="s">
        <v>255</v>
      </c>
      <c r="CL23" s="154">
        <v>2.14</v>
      </c>
      <c r="CM23" s="155" t="s">
        <v>257</v>
      </c>
      <c r="CN23"/>
      <c r="CO23" s="158">
        <v>2110.89</v>
      </c>
      <c r="CP23" s="155" t="s">
        <v>255</v>
      </c>
      <c r="CQ23" s="154">
        <v>2.1</v>
      </c>
      <c r="CR23" s="155" t="s">
        <v>257</v>
      </c>
    </row>
    <row r="24" spans="1:96" ht="15.6" customHeight="1">
      <c r="B24" s="570"/>
      <c r="C24" s="574"/>
      <c r="D24" s="149">
        <v>4421.04</v>
      </c>
      <c r="E24" s="155" t="s">
        <v>258</v>
      </c>
      <c r="G24" s="393"/>
      <c r="H24" s="149">
        <v>4421.04</v>
      </c>
      <c r="I24" s="155" t="s">
        <v>258</v>
      </c>
      <c r="K24" s="393"/>
      <c r="L24" s="149">
        <v>4421.04</v>
      </c>
      <c r="M24" s="155" t="s">
        <v>258</v>
      </c>
      <c r="O24" s="393"/>
      <c r="P24" s="149">
        <v>4421.04</v>
      </c>
      <c r="Q24" s="155" t="s">
        <v>258</v>
      </c>
      <c r="S24" s="393"/>
      <c r="T24" s="149">
        <v>4133.9799999999996</v>
      </c>
      <c r="U24" s="155" t="s">
        <v>258</v>
      </c>
      <c r="W24" s="393"/>
      <c r="X24" s="149">
        <v>4133.9799999999996</v>
      </c>
      <c r="Y24" s="155" t="s">
        <v>258</v>
      </c>
      <c r="AA24" s="393"/>
      <c r="AB24" s="101">
        <v>4133.9799999999996</v>
      </c>
      <c r="AC24" s="155" t="s">
        <v>258</v>
      </c>
      <c r="AE24" s="393"/>
      <c r="AF24" s="149">
        <v>4133.9799999999996</v>
      </c>
      <c r="AG24" s="155" t="s">
        <v>258</v>
      </c>
      <c r="AH24" s="28"/>
      <c r="AI24" s="393"/>
      <c r="AJ24" s="149">
        <v>4133.9799999999996</v>
      </c>
      <c r="AK24" s="155" t="s">
        <v>258</v>
      </c>
      <c r="AL24" s="336"/>
      <c r="AM24" s="393"/>
      <c r="AN24" s="149">
        <v>4133.9799999999996</v>
      </c>
      <c r="AO24" s="155" t="s">
        <v>258</v>
      </c>
      <c r="AP24" s="154"/>
      <c r="AQ24" s="155"/>
      <c r="AR24" s="154">
        <v>3881.92</v>
      </c>
      <c r="AS24" s="155" t="s">
        <v>258</v>
      </c>
      <c r="AT24" s="154"/>
      <c r="AU24" s="155"/>
      <c r="AV24" s="154">
        <v>3881.92</v>
      </c>
      <c r="AW24" s="155" t="s">
        <v>258</v>
      </c>
      <c r="AY24" s="155"/>
      <c r="AZ24" s="154">
        <v>3881.92</v>
      </c>
      <c r="BA24" s="155" t="s">
        <v>258</v>
      </c>
      <c r="BC24" s="155"/>
      <c r="BD24" s="154">
        <v>3881.92</v>
      </c>
      <c r="BE24" s="155" t="s">
        <v>258</v>
      </c>
      <c r="BF24" s="154"/>
      <c r="BG24" s="155"/>
      <c r="BH24" s="154">
        <v>3958.72</v>
      </c>
      <c r="BI24" s="155" t="s">
        <v>258</v>
      </c>
      <c r="BJ24" s="154"/>
      <c r="BK24" s="155"/>
      <c r="BL24" s="154">
        <v>3958.72</v>
      </c>
      <c r="BM24" s="155" t="s">
        <v>258</v>
      </c>
      <c r="BN24" s="154"/>
      <c r="BO24" s="155"/>
      <c r="BP24" s="154">
        <v>4030.14</v>
      </c>
      <c r="BQ24" s="155" t="s">
        <v>258</v>
      </c>
      <c r="BR24" s="154"/>
      <c r="BS24" s="155"/>
      <c r="BT24" s="154">
        <v>4030.14</v>
      </c>
      <c r="BU24" s="155" t="s">
        <v>258</v>
      </c>
      <c r="BV24" s="154"/>
      <c r="BW24" s="155"/>
      <c r="BX24" s="154">
        <v>4091.6</v>
      </c>
      <c r="BY24" s="155" t="s">
        <v>258</v>
      </c>
      <c r="BZ24" s="154"/>
      <c r="CA24" s="155"/>
      <c r="CB24" s="154">
        <v>4091.6</v>
      </c>
      <c r="CC24" s="155" t="s">
        <v>258</v>
      </c>
      <c r="CD24" s="154"/>
      <c r="CE24" s="155"/>
      <c r="CF24" s="158">
        <v>4220.74</v>
      </c>
      <c r="CG24" s="155" t="s">
        <v>258</v>
      </c>
      <c r="CH24" s="154"/>
      <c r="CI24" s="155"/>
      <c r="CJ24" s="158">
        <v>4221.78</v>
      </c>
      <c r="CK24" s="155" t="s">
        <v>258</v>
      </c>
      <c r="CL24" s="154"/>
      <c r="CM24" s="155"/>
      <c r="CN24"/>
      <c r="CO24" s="158">
        <v>4221.78</v>
      </c>
      <c r="CP24" s="155" t="s">
        <v>258</v>
      </c>
      <c r="CQ24" s="154"/>
      <c r="CR24" s="155"/>
    </row>
    <row r="25" spans="1:96" s="113" customFormat="1" ht="15.6" customHeight="1">
      <c r="B25" s="571"/>
      <c r="C25" s="573"/>
      <c r="D25" s="284">
        <v>6631.56</v>
      </c>
      <c r="E25" s="157" t="s">
        <v>259</v>
      </c>
      <c r="F25" s="159"/>
      <c r="G25" s="394"/>
      <c r="H25" s="284">
        <v>6631.56</v>
      </c>
      <c r="I25" s="157" t="s">
        <v>259</v>
      </c>
      <c r="J25" s="159"/>
      <c r="K25" s="394"/>
      <c r="L25" s="284">
        <v>6631.56</v>
      </c>
      <c r="M25" s="157" t="s">
        <v>259</v>
      </c>
      <c r="N25" s="159"/>
      <c r="O25" s="394"/>
      <c r="P25" s="284">
        <v>6631.56</v>
      </c>
      <c r="Q25" s="157" t="s">
        <v>259</v>
      </c>
      <c r="R25" s="159"/>
      <c r="S25" s="394"/>
      <c r="T25" s="284">
        <v>6200.9699999999993</v>
      </c>
      <c r="U25" s="157" t="s">
        <v>259</v>
      </c>
      <c r="V25" s="159"/>
      <c r="W25" s="394"/>
      <c r="X25" s="284">
        <v>6200.9699999999993</v>
      </c>
      <c r="Y25" s="157" t="s">
        <v>259</v>
      </c>
      <c r="Z25" s="159"/>
      <c r="AA25" s="394"/>
      <c r="AB25" s="366">
        <v>6200.9699999999993</v>
      </c>
      <c r="AC25" s="157" t="s">
        <v>259</v>
      </c>
      <c r="AD25" s="159"/>
      <c r="AE25" s="394"/>
      <c r="AF25" s="284">
        <v>6200.9699999999993</v>
      </c>
      <c r="AG25" s="157" t="s">
        <v>259</v>
      </c>
      <c r="AH25" s="29"/>
      <c r="AI25" s="394"/>
      <c r="AJ25" s="284">
        <v>6200.9699999999993</v>
      </c>
      <c r="AK25" s="157" t="s">
        <v>259</v>
      </c>
      <c r="AL25" s="334"/>
      <c r="AM25" s="394"/>
      <c r="AN25" s="284">
        <v>6200.9699999999993</v>
      </c>
      <c r="AO25" s="157" t="s">
        <v>259</v>
      </c>
      <c r="AP25" s="156"/>
      <c r="AQ25" s="157"/>
      <c r="AR25" s="156">
        <v>5822.88</v>
      </c>
      <c r="AS25" s="157" t="s">
        <v>259</v>
      </c>
      <c r="AT25" s="156"/>
      <c r="AU25" s="157"/>
      <c r="AV25" s="156">
        <v>5822.88</v>
      </c>
      <c r="AW25" s="157" t="s">
        <v>259</v>
      </c>
      <c r="AX25" s="284"/>
      <c r="AY25" s="157"/>
      <c r="AZ25" s="156">
        <v>5822.88</v>
      </c>
      <c r="BA25" s="157" t="s">
        <v>259</v>
      </c>
      <c r="BB25" s="284"/>
      <c r="BC25" s="157"/>
      <c r="BD25" s="156">
        <v>5822.88</v>
      </c>
      <c r="BE25" s="157" t="s">
        <v>259</v>
      </c>
      <c r="BF25" s="156"/>
      <c r="BG25" s="157"/>
      <c r="BH25" s="156">
        <v>5938.08</v>
      </c>
      <c r="BI25" s="157" t="s">
        <v>259</v>
      </c>
      <c r="BJ25" s="156"/>
      <c r="BK25" s="157"/>
      <c r="BL25" s="156">
        <v>5938.08</v>
      </c>
      <c r="BM25" s="157" t="s">
        <v>259</v>
      </c>
      <c r="BN25" s="156"/>
      <c r="BO25" s="157"/>
      <c r="BP25" s="156">
        <v>6045.21</v>
      </c>
      <c r="BQ25" s="157" t="s">
        <v>259</v>
      </c>
      <c r="BR25" s="156"/>
      <c r="BS25" s="157"/>
      <c r="BT25" s="156">
        <v>6045.21</v>
      </c>
      <c r="BU25" s="157" t="s">
        <v>259</v>
      </c>
      <c r="BV25" s="156"/>
      <c r="BW25" s="157"/>
      <c r="BX25" s="156">
        <v>6137.4</v>
      </c>
      <c r="BY25" s="157" t="s">
        <v>259</v>
      </c>
      <c r="BZ25" s="156"/>
      <c r="CA25" s="157"/>
      <c r="CB25" s="156">
        <v>6137.4</v>
      </c>
      <c r="CC25" s="157" t="s">
        <v>259</v>
      </c>
      <c r="CD25" s="156"/>
      <c r="CE25" s="157"/>
      <c r="CF25" s="161">
        <v>6331.11</v>
      </c>
      <c r="CG25" s="157" t="s">
        <v>259</v>
      </c>
      <c r="CH25" s="156"/>
      <c r="CI25" s="157"/>
      <c r="CJ25" s="161">
        <v>6332.67</v>
      </c>
      <c r="CK25" s="157" t="s">
        <v>259</v>
      </c>
      <c r="CL25" s="156"/>
      <c r="CM25" s="157"/>
      <c r="CO25" s="161">
        <v>6332.67</v>
      </c>
      <c r="CP25" s="157" t="s">
        <v>259</v>
      </c>
      <c r="CQ25" s="156"/>
      <c r="CR25" s="157"/>
    </row>
    <row r="26" spans="1:96" s="113" customFormat="1" ht="15.6" customHeight="1">
      <c r="B26" s="173" t="s">
        <v>267</v>
      </c>
      <c r="C26" s="162" t="s">
        <v>265</v>
      </c>
      <c r="D26" s="11">
        <v>20.53</v>
      </c>
      <c r="E26" s="157" t="s">
        <v>257</v>
      </c>
      <c r="F26" s="11">
        <v>10.54</v>
      </c>
      <c r="G26" s="157" t="s">
        <v>256</v>
      </c>
      <c r="H26" s="11">
        <v>20.13</v>
      </c>
      <c r="I26" s="157" t="s">
        <v>257</v>
      </c>
      <c r="J26" s="11">
        <v>10.33</v>
      </c>
      <c r="K26" s="157" t="s">
        <v>256</v>
      </c>
      <c r="L26" s="11">
        <v>19.739999999999998</v>
      </c>
      <c r="M26" s="157" t="s">
        <v>257</v>
      </c>
      <c r="N26" s="7">
        <v>10.130000000000001</v>
      </c>
      <c r="O26" s="157" t="s">
        <v>256</v>
      </c>
      <c r="P26" s="396">
        <v>19.350000000000001</v>
      </c>
      <c r="Q26" s="157" t="s">
        <v>257</v>
      </c>
      <c r="R26" s="396">
        <v>9.93</v>
      </c>
      <c r="S26" s="157" t="s">
        <v>256</v>
      </c>
      <c r="T26" s="396">
        <v>18.97</v>
      </c>
      <c r="U26" s="157" t="s">
        <v>257</v>
      </c>
      <c r="V26" s="396">
        <v>9.74</v>
      </c>
      <c r="W26" s="157" t="s">
        <v>257</v>
      </c>
      <c r="X26" s="11">
        <f>ROUND(((AB26*1.02)),2)</f>
        <v>18.600000000000001</v>
      </c>
      <c r="Y26" s="157" t="s">
        <v>257</v>
      </c>
      <c r="Z26" s="7">
        <f>ROUND(((AD26*1.02)),2)</f>
        <v>9.5500000000000007</v>
      </c>
      <c r="AA26" s="157" t="s">
        <v>257</v>
      </c>
      <c r="AB26" s="11">
        <v>18.239999999999998</v>
      </c>
      <c r="AC26" s="157" t="s">
        <v>257</v>
      </c>
      <c r="AD26" s="11">
        <v>9.36</v>
      </c>
      <c r="AE26" s="157" t="s">
        <v>257</v>
      </c>
      <c r="AF26" s="120">
        <v>17.88</v>
      </c>
      <c r="AG26" s="157" t="s">
        <v>257</v>
      </c>
      <c r="AH26" s="120">
        <v>9.18</v>
      </c>
      <c r="AI26" s="157" t="s">
        <v>257</v>
      </c>
      <c r="AJ26" s="282">
        <v>17.53</v>
      </c>
      <c r="AK26" s="157" t="s">
        <v>257</v>
      </c>
      <c r="AL26" s="337">
        <v>9</v>
      </c>
      <c r="AM26" s="157" t="s">
        <v>257</v>
      </c>
      <c r="AN26" s="282">
        <v>17.190000000000001</v>
      </c>
      <c r="AO26" s="157" t="s">
        <v>257</v>
      </c>
      <c r="AP26" s="163">
        <v>8.82</v>
      </c>
      <c r="AQ26" s="157" t="s">
        <v>257</v>
      </c>
      <c r="AR26" s="163">
        <v>17.190000000000001</v>
      </c>
      <c r="AS26" s="157" t="s">
        <v>257</v>
      </c>
      <c r="AT26" s="163">
        <v>8.82</v>
      </c>
      <c r="AU26" s="157" t="s">
        <v>257</v>
      </c>
      <c r="AV26" s="277">
        <v>16.850000000000001</v>
      </c>
      <c r="AW26" s="157" t="s">
        <v>257</v>
      </c>
      <c r="AX26" s="282">
        <v>8.65</v>
      </c>
      <c r="AY26" s="157" t="s">
        <v>257</v>
      </c>
      <c r="AZ26" s="277">
        <v>16.850000000000001</v>
      </c>
      <c r="BA26" s="157" t="s">
        <v>257</v>
      </c>
      <c r="BB26" s="282">
        <v>8.65</v>
      </c>
      <c r="BC26" s="157" t="s">
        <v>257</v>
      </c>
      <c r="BD26" s="163">
        <v>16.850000000000001</v>
      </c>
      <c r="BE26" s="157" t="s">
        <v>257</v>
      </c>
      <c r="BF26" s="163">
        <v>8.65</v>
      </c>
      <c r="BG26" s="157" t="s">
        <v>257</v>
      </c>
      <c r="BH26" s="163">
        <v>16.850000000000001</v>
      </c>
      <c r="BI26" s="157" t="s">
        <v>257</v>
      </c>
      <c r="BJ26" s="163">
        <v>8.65</v>
      </c>
      <c r="BK26" s="157" t="s">
        <v>257</v>
      </c>
      <c r="BL26" s="163">
        <v>16.52</v>
      </c>
      <c r="BM26" s="157" t="s">
        <v>257</v>
      </c>
      <c r="BN26" s="163">
        <v>8.48</v>
      </c>
      <c r="BO26" s="164" t="s">
        <v>257</v>
      </c>
      <c r="BP26" s="163">
        <v>16.52</v>
      </c>
      <c r="BQ26" s="157" t="s">
        <v>257</v>
      </c>
      <c r="BR26" s="163">
        <v>8.48</v>
      </c>
      <c r="BS26" s="157" t="s">
        <v>257</v>
      </c>
      <c r="BT26" s="163">
        <v>8.48</v>
      </c>
      <c r="BU26" s="157" t="s">
        <v>257</v>
      </c>
      <c r="BV26" s="163">
        <v>8.48</v>
      </c>
      <c r="BW26" s="157" t="s">
        <v>257</v>
      </c>
      <c r="BX26" s="163">
        <v>8.48</v>
      </c>
      <c r="BY26" s="157" t="s">
        <v>257</v>
      </c>
      <c r="BZ26" s="163">
        <v>8.48</v>
      </c>
      <c r="CA26" s="157" t="s">
        <v>257</v>
      </c>
      <c r="CB26" s="161">
        <v>8.31</v>
      </c>
      <c r="CC26" s="157" t="s">
        <v>257</v>
      </c>
      <c r="CD26" s="156">
        <v>8.31</v>
      </c>
      <c r="CE26" s="157" t="s">
        <v>257</v>
      </c>
      <c r="CF26" s="161">
        <v>8.31</v>
      </c>
      <c r="CG26" s="157" t="s">
        <v>257</v>
      </c>
      <c r="CH26" s="156">
        <v>8.31</v>
      </c>
      <c r="CI26" s="157" t="s">
        <v>257</v>
      </c>
      <c r="CJ26" s="156">
        <v>8.15</v>
      </c>
      <c r="CK26" s="157" t="s">
        <v>257</v>
      </c>
      <c r="CL26" s="156">
        <v>8.15</v>
      </c>
      <c r="CM26" s="157" t="s">
        <v>257</v>
      </c>
      <c r="CO26" s="156">
        <v>7.99</v>
      </c>
      <c r="CP26" s="157" t="s">
        <v>257</v>
      </c>
      <c r="CQ26" s="156">
        <v>7.99</v>
      </c>
      <c r="CR26" s="157" t="s">
        <v>257</v>
      </c>
    </row>
    <row r="27" spans="1:96" ht="15.6" customHeight="1">
      <c r="A27" s="146"/>
      <c r="B27" s="569" t="s">
        <v>260</v>
      </c>
      <c r="C27" s="572" t="s">
        <v>251</v>
      </c>
      <c r="D27" s="5">
        <v>25.58</v>
      </c>
      <c r="E27" s="155" t="s">
        <v>252</v>
      </c>
      <c r="F27" s="211"/>
      <c r="G27" s="211"/>
      <c r="H27" s="5">
        <v>25.08</v>
      </c>
      <c r="I27" s="155" t="s">
        <v>252</v>
      </c>
      <c r="J27" s="211"/>
      <c r="K27" s="211"/>
      <c r="L27" s="7">
        <v>24.59</v>
      </c>
      <c r="M27" s="155" t="s">
        <v>252</v>
      </c>
      <c r="N27" s="211"/>
      <c r="O27" s="211"/>
      <c r="P27" s="365">
        <v>24.11</v>
      </c>
      <c r="Q27" s="155" t="s">
        <v>252</v>
      </c>
      <c r="R27" s="211"/>
      <c r="S27" s="211"/>
      <c r="T27" s="365">
        <v>23.64</v>
      </c>
      <c r="U27" s="155" t="s">
        <v>252</v>
      </c>
      <c r="V27" s="211"/>
      <c r="W27" s="211"/>
      <c r="X27" s="5">
        <f t="shared" ref="X27:X30" si="3">ROUND(((AB27*1.02)),2)</f>
        <v>23.18</v>
      </c>
      <c r="Y27" s="155" t="s">
        <v>252</v>
      </c>
      <c r="Z27" s="211"/>
      <c r="AA27" s="211"/>
      <c r="AB27" s="5">
        <v>22.73</v>
      </c>
      <c r="AC27" s="155" t="s">
        <v>252</v>
      </c>
      <c r="AD27" s="7"/>
      <c r="AE27" s="392"/>
      <c r="AF27" s="28">
        <v>22.28</v>
      </c>
      <c r="AG27" s="155" t="s">
        <v>252</v>
      </c>
      <c r="AH27" s="28"/>
      <c r="AI27" s="392"/>
      <c r="AJ27" s="180">
        <v>21.84</v>
      </c>
      <c r="AK27" s="155" t="s">
        <v>252</v>
      </c>
      <c r="AL27" s="333"/>
      <c r="AM27" s="392"/>
      <c r="AN27" s="279">
        <v>21.41</v>
      </c>
      <c r="AO27" s="155" t="s">
        <v>252</v>
      </c>
      <c r="AP27" s="283"/>
      <c r="AQ27" s="155"/>
      <c r="AR27" s="285">
        <v>17.420000000000002</v>
      </c>
      <c r="AS27" s="155" t="s">
        <v>252</v>
      </c>
      <c r="AT27" s="283"/>
      <c r="AU27" s="155"/>
      <c r="AV27" s="180">
        <v>17.079999999999998</v>
      </c>
      <c r="AW27" s="155" t="s">
        <v>252</v>
      </c>
      <c r="AX27" s="154"/>
      <c r="AY27" s="155"/>
      <c r="AZ27" s="180">
        <v>17.079999999999998</v>
      </c>
      <c r="BA27" s="155" t="s">
        <v>252</v>
      </c>
      <c r="BB27" s="154"/>
      <c r="BC27" s="155"/>
      <c r="BD27" s="154"/>
      <c r="BE27" s="155"/>
      <c r="BF27" s="154"/>
      <c r="BG27" s="155"/>
      <c r="BH27" s="154"/>
      <c r="BI27" s="155"/>
      <c r="BJ27" s="154"/>
      <c r="BK27" s="155"/>
      <c r="BL27" s="154"/>
      <c r="BM27" s="155"/>
      <c r="BN27" s="154"/>
      <c r="BO27" s="155"/>
      <c r="BP27" s="154"/>
      <c r="BQ27" s="155"/>
      <c r="BR27" s="154"/>
      <c r="BS27" s="155"/>
      <c r="BT27" s="154"/>
      <c r="BU27" s="155"/>
      <c r="BV27" s="154"/>
      <c r="BW27" s="155"/>
      <c r="BX27" s="154"/>
      <c r="BY27" s="155"/>
      <c r="BZ27" s="154"/>
      <c r="CA27" s="155"/>
      <c r="CB27" s="154"/>
      <c r="CC27" s="155"/>
      <c r="CD27" s="154"/>
      <c r="CE27" s="155"/>
      <c r="CF27" s="158"/>
      <c r="CG27" s="155"/>
      <c r="CH27" s="154"/>
      <c r="CI27" s="155"/>
      <c r="CJ27" s="158"/>
      <c r="CK27" s="155"/>
      <c r="CL27" s="154"/>
      <c r="CM27" s="155"/>
      <c r="CN27"/>
      <c r="CO27" s="158"/>
      <c r="CP27" s="155"/>
      <c r="CQ27" s="154"/>
      <c r="CR27" s="155"/>
    </row>
    <row r="28" spans="1:96" ht="15.6" customHeight="1">
      <c r="A28" s="113"/>
      <c r="B28" s="571"/>
      <c r="C28" s="573"/>
      <c r="D28" s="9">
        <v>0.24</v>
      </c>
      <c r="E28" s="157" t="s">
        <v>253</v>
      </c>
      <c r="F28" s="159"/>
      <c r="G28" s="159"/>
      <c r="H28" s="9">
        <v>0.24</v>
      </c>
      <c r="I28" s="157" t="s">
        <v>253</v>
      </c>
      <c r="J28" s="159"/>
      <c r="K28" s="159"/>
      <c r="L28" s="7">
        <v>0.24</v>
      </c>
      <c r="M28" s="157" t="s">
        <v>253</v>
      </c>
      <c r="N28" s="159"/>
      <c r="O28" s="159"/>
      <c r="P28" s="366">
        <v>0.24</v>
      </c>
      <c r="Q28" s="157" t="s">
        <v>253</v>
      </c>
      <c r="R28" s="159"/>
      <c r="S28" s="159"/>
      <c r="T28" s="366">
        <v>0.24</v>
      </c>
      <c r="U28" s="157" t="s">
        <v>253</v>
      </c>
      <c r="V28" s="159"/>
      <c r="W28" s="159"/>
      <c r="X28" s="9">
        <v>0.24</v>
      </c>
      <c r="Y28" s="157" t="s">
        <v>253</v>
      </c>
      <c r="Z28" s="159"/>
      <c r="AA28" s="159"/>
      <c r="AB28" s="9">
        <v>0.24</v>
      </c>
      <c r="AC28" s="157" t="s">
        <v>253</v>
      </c>
      <c r="AD28" s="9"/>
      <c r="AE28" s="394"/>
      <c r="AF28" s="29">
        <v>0.24</v>
      </c>
      <c r="AG28" s="157" t="s">
        <v>253</v>
      </c>
      <c r="AH28" s="29"/>
      <c r="AI28" s="394"/>
      <c r="AJ28" s="328">
        <v>0.24</v>
      </c>
      <c r="AK28" s="157" t="s">
        <v>253</v>
      </c>
      <c r="AL28" s="334"/>
      <c r="AM28" s="394"/>
      <c r="AN28" s="280">
        <v>0.24</v>
      </c>
      <c r="AO28" s="157" t="s">
        <v>253</v>
      </c>
      <c r="AP28" s="284"/>
      <c r="AQ28" s="157"/>
      <c r="AR28" s="280">
        <v>0.2</v>
      </c>
      <c r="AS28" s="157" t="s">
        <v>253</v>
      </c>
      <c r="AT28" s="284"/>
      <c r="AU28" s="157"/>
      <c r="AV28" s="156">
        <v>0.2</v>
      </c>
      <c r="AW28" s="157" t="s">
        <v>253</v>
      </c>
      <c r="AX28" s="154"/>
      <c r="AY28" s="155"/>
      <c r="AZ28" s="156">
        <v>0.2</v>
      </c>
      <c r="BA28" s="157" t="s">
        <v>253</v>
      </c>
      <c r="BB28" s="154"/>
      <c r="BC28" s="155"/>
      <c r="BD28" s="154"/>
      <c r="BE28" s="155"/>
      <c r="BF28" s="154"/>
      <c r="BG28" s="155"/>
      <c r="BH28" s="154"/>
      <c r="BI28" s="155"/>
      <c r="BJ28" s="154"/>
      <c r="BK28" s="155"/>
      <c r="BL28" s="154"/>
      <c r="BM28" s="155"/>
      <c r="BN28" s="154"/>
      <c r="BO28" s="155"/>
      <c r="BP28" s="154"/>
      <c r="BQ28" s="155"/>
      <c r="BR28" s="154"/>
      <c r="BS28" s="155"/>
      <c r="BT28" s="154"/>
      <c r="BU28" s="155"/>
      <c r="BV28" s="154"/>
      <c r="BW28" s="155"/>
      <c r="BX28" s="154"/>
      <c r="BY28" s="155"/>
      <c r="BZ28" s="154"/>
      <c r="CA28" s="155"/>
      <c r="CB28" s="154"/>
      <c r="CC28" s="155"/>
      <c r="CD28" s="154"/>
      <c r="CE28" s="155"/>
      <c r="CF28" s="158"/>
      <c r="CG28" s="155"/>
      <c r="CH28" s="154"/>
      <c r="CI28" s="155"/>
      <c r="CJ28" s="158"/>
      <c r="CK28" s="155"/>
      <c r="CL28" s="154"/>
      <c r="CM28" s="155"/>
      <c r="CN28"/>
      <c r="CO28" s="158"/>
      <c r="CP28" s="155"/>
      <c r="CQ28" s="154"/>
      <c r="CR28" s="155"/>
    </row>
    <row r="29" spans="1:96" ht="15.6" customHeight="1">
      <c r="B29" s="569" t="s">
        <v>260</v>
      </c>
      <c r="C29" s="572" t="s">
        <v>261</v>
      </c>
      <c r="D29" s="211"/>
      <c r="E29" s="155"/>
      <c r="F29" s="211"/>
      <c r="G29" s="211"/>
      <c r="H29" s="211"/>
      <c r="I29" s="155"/>
      <c r="J29" s="211"/>
      <c r="K29" s="211"/>
      <c r="L29" s="211"/>
      <c r="M29" s="155"/>
      <c r="N29" s="211"/>
      <c r="O29" s="211"/>
      <c r="P29" s="211"/>
      <c r="Q29" s="155"/>
      <c r="R29" s="211"/>
      <c r="S29" s="211"/>
      <c r="T29" s="365">
        <v>18.84</v>
      </c>
      <c r="U29" s="155" t="s">
        <v>252</v>
      </c>
      <c r="V29" s="211"/>
      <c r="W29" s="211"/>
      <c r="X29" s="5">
        <f t="shared" si="3"/>
        <v>18.47</v>
      </c>
      <c r="Y29" s="155" t="s">
        <v>252</v>
      </c>
      <c r="Z29" s="211"/>
      <c r="AA29" s="211"/>
      <c r="AB29" s="5">
        <v>18.11</v>
      </c>
      <c r="AC29" s="155" t="s">
        <v>252</v>
      </c>
      <c r="AD29" s="7"/>
      <c r="AE29" s="392"/>
      <c r="AF29" s="28">
        <v>17.75</v>
      </c>
      <c r="AG29" s="155" t="s">
        <v>252</v>
      </c>
      <c r="AH29" s="28"/>
      <c r="AI29" s="392"/>
      <c r="AJ29" s="180">
        <v>17.399999999999999</v>
      </c>
      <c r="AK29" s="155" t="s">
        <v>252</v>
      </c>
      <c r="AL29" s="333"/>
      <c r="AM29" s="392"/>
      <c r="AN29" s="279">
        <v>17.059999999999999</v>
      </c>
      <c r="AO29" s="155" t="s">
        <v>252</v>
      </c>
      <c r="AP29" s="283"/>
      <c r="AQ29" s="155"/>
      <c r="AR29" s="285">
        <v>13.88</v>
      </c>
      <c r="AS29" s="155" t="s">
        <v>252</v>
      </c>
      <c r="AT29" s="283"/>
      <c r="AU29" s="155"/>
      <c r="AV29" s="180">
        <v>13.61</v>
      </c>
      <c r="AW29" s="155" t="s">
        <v>252</v>
      </c>
      <c r="AX29" s="154"/>
      <c r="AY29" s="155"/>
      <c r="AZ29" s="180">
        <v>13.61</v>
      </c>
      <c r="BA29" s="155" t="s">
        <v>252</v>
      </c>
      <c r="BB29" s="154"/>
      <c r="BC29" s="155"/>
      <c r="BD29" s="154"/>
      <c r="BE29" s="155"/>
      <c r="BF29" s="154"/>
      <c r="BG29" s="155"/>
      <c r="BH29" s="154"/>
      <c r="BI29" s="155"/>
      <c r="BJ29" s="154"/>
      <c r="BK29" s="155"/>
      <c r="BL29" s="154"/>
      <c r="BM29" s="155"/>
      <c r="BN29" s="154"/>
      <c r="BO29" s="155"/>
      <c r="BP29" s="154"/>
      <c r="BQ29" s="155"/>
      <c r="BR29" s="154"/>
      <c r="BS29" s="155"/>
      <c r="BT29" s="154"/>
      <c r="BU29" s="155"/>
      <c r="BV29" s="154"/>
      <c r="BW29" s="155"/>
      <c r="BX29" s="154"/>
      <c r="BY29" s="155"/>
      <c r="BZ29" s="154"/>
      <c r="CA29" s="155"/>
      <c r="CB29" s="154"/>
      <c r="CC29" s="155"/>
      <c r="CD29" s="154"/>
      <c r="CE29" s="155"/>
      <c r="CF29" s="158"/>
      <c r="CG29" s="155"/>
      <c r="CH29" s="154"/>
      <c r="CI29" s="155"/>
      <c r="CJ29" s="158"/>
      <c r="CK29" s="155"/>
      <c r="CL29" s="154"/>
      <c r="CM29" s="155"/>
      <c r="CN29"/>
      <c r="CO29" s="158"/>
      <c r="CP29" s="155"/>
      <c r="CQ29" s="154"/>
      <c r="CR29" s="155"/>
    </row>
    <row r="30" spans="1:96" ht="15.6" customHeight="1">
      <c r="A30" s="113"/>
      <c r="B30" s="571"/>
      <c r="C30" s="573"/>
      <c r="D30" s="159"/>
      <c r="E30" s="157"/>
      <c r="F30" s="159"/>
      <c r="G30" s="159"/>
      <c r="H30" s="159"/>
      <c r="I30" s="157"/>
      <c r="J30" s="159"/>
      <c r="K30" s="159"/>
      <c r="L30" s="159"/>
      <c r="M30" s="157"/>
      <c r="N30" s="159"/>
      <c r="O30" s="159"/>
      <c r="P30" s="159"/>
      <c r="Q30" s="157"/>
      <c r="R30" s="159"/>
      <c r="S30" s="159"/>
      <c r="T30" s="366">
        <v>0.19</v>
      </c>
      <c r="U30" s="157" t="s">
        <v>253</v>
      </c>
      <c r="V30" s="159"/>
      <c r="W30" s="159"/>
      <c r="X30" s="9">
        <f t="shared" si="3"/>
        <v>0.19</v>
      </c>
      <c r="Y30" s="157" t="s">
        <v>253</v>
      </c>
      <c r="Z30" s="159"/>
      <c r="AA30" s="159"/>
      <c r="AB30" s="9">
        <v>0.19</v>
      </c>
      <c r="AC30" s="157" t="s">
        <v>253</v>
      </c>
      <c r="AD30" s="9"/>
      <c r="AE30" s="394"/>
      <c r="AF30" s="29">
        <v>0.19</v>
      </c>
      <c r="AG30" s="157" t="s">
        <v>253</v>
      </c>
      <c r="AH30" s="29"/>
      <c r="AI30" s="394"/>
      <c r="AJ30" s="284">
        <v>0.19</v>
      </c>
      <c r="AK30" s="157" t="s">
        <v>253</v>
      </c>
      <c r="AL30" s="334"/>
      <c r="AM30" s="394"/>
      <c r="AN30" s="280">
        <v>0.19</v>
      </c>
      <c r="AO30" s="157" t="s">
        <v>253</v>
      </c>
      <c r="AP30" s="284"/>
      <c r="AQ30" s="157"/>
      <c r="AR30" s="280">
        <v>0.16</v>
      </c>
      <c r="AS30" s="157" t="s">
        <v>253</v>
      </c>
      <c r="AT30" s="284"/>
      <c r="AU30" s="157"/>
      <c r="AV30" s="156">
        <v>0.16</v>
      </c>
      <c r="AW30" s="157" t="s">
        <v>253</v>
      </c>
      <c r="AX30" s="154"/>
      <c r="AY30" s="155"/>
      <c r="AZ30" s="156">
        <v>0.16</v>
      </c>
      <c r="BA30" s="157" t="s">
        <v>253</v>
      </c>
      <c r="BB30" s="154"/>
      <c r="BC30" s="155"/>
      <c r="BD30" s="154"/>
      <c r="BE30" s="155"/>
      <c r="BF30" s="154"/>
      <c r="BG30" s="155"/>
      <c r="BH30" s="154"/>
      <c r="BI30" s="155"/>
      <c r="BJ30" s="154"/>
      <c r="BK30" s="155"/>
      <c r="BL30" s="154"/>
      <c r="BM30" s="155"/>
      <c r="BN30" s="154"/>
      <c r="BO30" s="155"/>
      <c r="BP30" s="154"/>
      <c r="BQ30" s="155"/>
      <c r="BR30" s="154"/>
      <c r="BS30" s="155"/>
      <c r="BT30" s="154"/>
      <c r="BU30" s="155"/>
      <c r="BV30" s="154"/>
      <c r="BW30" s="155"/>
      <c r="BX30" s="154"/>
      <c r="BY30" s="155"/>
      <c r="BZ30" s="154"/>
      <c r="CA30" s="155"/>
      <c r="CB30" s="154"/>
      <c r="CC30" s="155"/>
      <c r="CD30" s="154"/>
      <c r="CE30" s="155"/>
      <c r="CF30" s="158"/>
      <c r="CG30" s="155"/>
      <c r="CH30" s="154"/>
      <c r="CI30" s="155"/>
      <c r="CJ30" s="158"/>
      <c r="CK30" s="155"/>
      <c r="CL30" s="154"/>
      <c r="CM30" s="155"/>
      <c r="CN30"/>
      <c r="CO30" s="158"/>
      <c r="CP30" s="155"/>
      <c r="CQ30" s="154"/>
      <c r="CR30" s="155"/>
    </row>
    <row r="31" spans="1:96" ht="15.6" customHeight="1">
      <c r="U31" s="393"/>
      <c r="Y31" s="393"/>
      <c r="AC31" s="393"/>
      <c r="AE31" s="393"/>
      <c r="AG31" s="393"/>
      <c r="AI31" s="393"/>
      <c r="AJ31" s="149"/>
      <c r="AK31" s="393"/>
      <c r="AL31" s="336"/>
      <c r="AM31" s="393"/>
      <c r="AN31" s="325"/>
      <c r="AO31" s="155"/>
      <c r="AP31" s="323"/>
      <c r="AQ31" s="155"/>
      <c r="AR31" s="323"/>
      <c r="AS31" s="155"/>
      <c r="AU31" s="155"/>
      <c r="AV31" s="158"/>
      <c r="AW31" s="155"/>
      <c r="AX31" s="154"/>
      <c r="AY31" s="155"/>
      <c r="AZ31" s="158"/>
      <c r="BA31" s="155"/>
      <c r="BB31" s="154"/>
      <c r="BC31" s="155"/>
      <c r="BD31" s="158"/>
      <c r="BE31" s="155"/>
      <c r="BF31" s="154"/>
      <c r="BG31" s="155"/>
      <c r="BH31" s="158"/>
      <c r="BI31" s="155"/>
      <c r="BJ31" s="154"/>
      <c r="BK31" s="155"/>
      <c r="BL31" s="158"/>
      <c r="BM31" s="155"/>
      <c r="BN31" s="154"/>
      <c r="BO31" s="155"/>
      <c r="BP31" s="158"/>
      <c r="BQ31" s="155"/>
      <c r="BR31" s="154"/>
      <c r="BS31" s="155"/>
      <c r="BT31" s="158"/>
      <c r="BU31" s="155"/>
      <c r="BV31" s="154"/>
      <c r="BW31" s="155"/>
      <c r="BX31" s="158"/>
      <c r="BY31" s="155"/>
      <c r="BZ31" s="154"/>
      <c r="CA31" s="155"/>
      <c r="CB31" s="158"/>
      <c r="CC31" s="155"/>
      <c r="CD31" s="154"/>
      <c r="CE31" s="155"/>
      <c r="CF31" s="158"/>
      <c r="CG31" s="155"/>
      <c r="CH31" s="154"/>
      <c r="CI31" s="155"/>
      <c r="CJ31" s="154"/>
      <c r="CK31" s="155"/>
      <c r="CL31" s="154"/>
      <c r="CM31" s="155"/>
      <c r="CN31"/>
      <c r="CO31" s="154"/>
      <c r="CP31" s="155"/>
      <c r="CQ31" s="154"/>
      <c r="CR31" s="155"/>
    </row>
    <row r="32" spans="1:96" s="151" customFormat="1" ht="15.6" customHeight="1">
      <c r="A32" s="151" t="s">
        <v>268</v>
      </c>
      <c r="B32" s="170"/>
      <c r="C32" s="326"/>
      <c r="D32" s="165"/>
      <c r="E32" s="165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5"/>
      <c r="S32" s="165"/>
      <c r="T32" s="165"/>
      <c r="U32" s="326"/>
      <c r="V32" s="165"/>
      <c r="W32" s="165"/>
      <c r="X32" s="165"/>
      <c r="Y32" s="326"/>
      <c r="Z32" s="165"/>
      <c r="AA32" s="165"/>
      <c r="AB32" s="165"/>
      <c r="AC32" s="326"/>
      <c r="AD32" s="165"/>
      <c r="AE32" s="326"/>
      <c r="AF32" s="329"/>
      <c r="AG32" s="326"/>
      <c r="AH32" s="329"/>
      <c r="AI32" s="326"/>
      <c r="AJ32" s="329"/>
      <c r="AK32" s="326"/>
      <c r="AL32" s="329"/>
      <c r="AM32" s="326"/>
      <c r="AN32" s="281"/>
      <c r="AO32" s="167"/>
      <c r="AP32" s="281"/>
      <c r="AQ32" s="167"/>
      <c r="AR32" s="281"/>
      <c r="AS32" s="167"/>
      <c r="AT32" s="281"/>
      <c r="AU32" s="167"/>
      <c r="AV32" s="213"/>
      <c r="AW32" s="167"/>
      <c r="AX32" s="166"/>
      <c r="AY32" s="167"/>
      <c r="AZ32" s="213"/>
      <c r="BA32" s="167"/>
      <c r="BB32" s="166"/>
      <c r="BC32" s="167"/>
      <c r="BD32" s="213"/>
      <c r="BE32" s="167"/>
      <c r="BF32" s="166"/>
      <c r="BG32" s="167"/>
      <c r="BH32" s="213"/>
      <c r="BI32" s="167"/>
      <c r="BJ32" s="166"/>
      <c r="BK32" s="167"/>
      <c r="BL32" s="213"/>
      <c r="BM32" s="167"/>
      <c r="BN32" s="166"/>
      <c r="BO32" s="167"/>
      <c r="BP32" s="213"/>
      <c r="BQ32" s="167"/>
      <c r="BR32" s="166"/>
      <c r="BS32" s="167"/>
      <c r="BT32" s="213"/>
      <c r="BU32" s="167"/>
      <c r="BV32" s="166"/>
      <c r="BW32" s="167"/>
      <c r="BX32" s="213"/>
      <c r="BY32" s="167"/>
      <c r="BZ32" s="166"/>
      <c r="CA32" s="167"/>
      <c r="CB32" s="213"/>
      <c r="CC32" s="167"/>
      <c r="CD32" s="166"/>
      <c r="CE32" s="167"/>
      <c r="CF32" s="213"/>
      <c r="CG32" s="167"/>
      <c r="CH32" s="166"/>
      <c r="CI32" s="167"/>
      <c r="CJ32" s="166"/>
      <c r="CK32" s="167"/>
      <c r="CL32" s="166"/>
      <c r="CM32" s="167"/>
      <c r="CO32" s="166"/>
      <c r="CP32" s="167"/>
      <c r="CQ32" s="166"/>
      <c r="CR32" s="167"/>
    </row>
    <row r="33" spans="1:96" ht="15.6" customHeight="1">
      <c r="B33" s="569" t="s">
        <v>269</v>
      </c>
      <c r="D33" s="180">
        <v>1724.79</v>
      </c>
      <c r="E33" s="155" t="s">
        <v>255</v>
      </c>
      <c r="H33" s="180">
        <v>1724.79</v>
      </c>
      <c r="I33" s="155" t="s">
        <v>255</v>
      </c>
      <c r="L33" s="180">
        <v>1724.79</v>
      </c>
      <c r="M33" s="155" t="s">
        <v>255</v>
      </c>
      <c r="P33" s="180">
        <v>1724.79</v>
      </c>
      <c r="Q33" s="155" t="s">
        <v>255</v>
      </c>
      <c r="T33" s="180">
        <v>1735.73</v>
      </c>
      <c r="U33" s="155" t="s">
        <v>255</v>
      </c>
      <c r="X33" s="180">
        <v>1735.73</v>
      </c>
      <c r="Y33" s="155" t="s">
        <v>255</v>
      </c>
      <c r="AB33" s="180">
        <v>1735.73</v>
      </c>
      <c r="AC33" s="155" t="s">
        <v>255</v>
      </c>
      <c r="AE33" s="23"/>
      <c r="AF33" s="180">
        <v>1735.73</v>
      </c>
      <c r="AG33" s="155" t="s">
        <v>255</v>
      </c>
      <c r="AH33" s="114"/>
      <c r="AI33" s="23"/>
      <c r="AJ33" s="180">
        <v>1735.73</v>
      </c>
      <c r="AK33" s="155" t="s">
        <v>255</v>
      </c>
      <c r="AL33" s="336"/>
      <c r="AM33" s="393"/>
      <c r="AN33" s="283">
        <v>1735.73</v>
      </c>
      <c r="AO33" s="155" t="s">
        <v>255</v>
      </c>
      <c r="AP33" s="323"/>
      <c r="AQ33" s="155"/>
      <c r="AR33" s="323"/>
      <c r="AS33" s="155"/>
      <c r="AU33" s="155"/>
      <c r="AV33" s="158"/>
      <c r="AW33" s="155"/>
      <c r="AX33" s="154"/>
      <c r="AY33" s="155"/>
      <c r="AZ33" s="158"/>
      <c r="BA33" s="155"/>
      <c r="BB33" s="154"/>
      <c r="BC33" s="155"/>
      <c r="BD33" s="158"/>
      <c r="BE33" s="155"/>
      <c r="BF33" s="154"/>
      <c r="BG33" s="155"/>
      <c r="BH33" s="158"/>
      <c r="BI33" s="155"/>
      <c r="BJ33" s="154"/>
      <c r="BK33" s="155"/>
      <c r="BL33" s="158"/>
      <c r="BM33" s="155"/>
      <c r="BN33" s="154"/>
      <c r="BO33" s="155"/>
      <c r="BP33" s="158"/>
      <c r="BQ33" s="155"/>
      <c r="BR33" s="154"/>
      <c r="BS33" s="155"/>
      <c r="BT33" s="158"/>
      <c r="BU33" s="155"/>
      <c r="BV33" s="154"/>
      <c r="BW33" s="155"/>
      <c r="BX33" s="158"/>
      <c r="BY33" s="155"/>
      <c r="BZ33" s="154"/>
      <c r="CA33" s="155"/>
      <c r="CB33" s="158"/>
      <c r="CC33" s="155"/>
      <c r="CD33" s="154"/>
      <c r="CE33" s="155"/>
      <c r="CF33" s="158"/>
      <c r="CG33" s="155"/>
      <c r="CH33" s="154"/>
      <c r="CI33" s="155"/>
      <c r="CJ33" s="154"/>
      <c r="CK33" s="155"/>
      <c r="CL33" s="154"/>
      <c r="CM33" s="155"/>
      <c r="CN33"/>
      <c r="CO33" s="154"/>
      <c r="CP33" s="155"/>
      <c r="CQ33" s="154"/>
      <c r="CR33" s="155"/>
    </row>
    <row r="34" spans="1:96" ht="15.6" customHeight="1">
      <c r="B34" s="570"/>
      <c r="D34" s="154">
        <v>3449.58</v>
      </c>
      <c r="E34" s="155" t="s">
        <v>258</v>
      </c>
      <c r="H34" s="154">
        <v>3449.58</v>
      </c>
      <c r="I34" s="155" t="s">
        <v>258</v>
      </c>
      <c r="L34" s="154">
        <v>3449.58</v>
      </c>
      <c r="M34" s="155" t="s">
        <v>258</v>
      </c>
      <c r="P34" s="154">
        <v>3449.58</v>
      </c>
      <c r="Q34" s="155" t="s">
        <v>258</v>
      </c>
      <c r="T34" s="154">
        <v>3471.46</v>
      </c>
      <c r="U34" s="155" t="s">
        <v>258</v>
      </c>
      <c r="X34" s="154">
        <v>3471.46</v>
      </c>
      <c r="Y34" s="155" t="s">
        <v>258</v>
      </c>
      <c r="AB34" s="154">
        <v>3471.46</v>
      </c>
      <c r="AC34" s="155" t="s">
        <v>258</v>
      </c>
      <c r="AE34" s="23"/>
      <c r="AF34" s="154">
        <v>3471.46</v>
      </c>
      <c r="AG34" s="155" t="s">
        <v>258</v>
      </c>
      <c r="AH34" s="28"/>
      <c r="AI34" s="23"/>
      <c r="AJ34" s="154">
        <v>3471.46</v>
      </c>
      <c r="AK34" s="155" t="s">
        <v>258</v>
      </c>
      <c r="AL34" s="336"/>
      <c r="AM34" s="393"/>
      <c r="AN34" s="149">
        <v>3471.46</v>
      </c>
      <c r="AO34" s="155" t="s">
        <v>258</v>
      </c>
      <c r="AP34" s="323"/>
      <c r="AQ34" s="155"/>
      <c r="AR34" s="323"/>
      <c r="AS34" s="155"/>
      <c r="AU34" s="155"/>
      <c r="AV34" s="158"/>
      <c r="AW34" s="155"/>
      <c r="AX34" s="154"/>
      <c r="AY34" s="155"/>
      <c r="AZ34" s="158"/>
      <c r="BA34" s="155"/>
      <c r="BB34" s="154"/>
      <c r="BC34" s="155"/>
      <c r="BD34" s="158"/>
      <c r="BE34" s="155"/>
      <c r="BF34" s="154"/>
      <c r="BG34" s="155"/>
      <c r="BH34" s="158"/>
      <c r="BI34" s="155"/>
      <c r="BJ34" s="154"/>
      <c r="BK34" s="155"/>
      <c r="BL34" s="158"/>
      <c r="BM34" s="155"/>
      <c r="BN34" s="154"/>
      <c r="BO34" s="155"/>
      <c r="BP34" s="158"/>
      <c r="BQ34" s="155"/>
      <c r="BR34" s="154"/>
      <c r="BS34" s="155"/>
      <c r="BT34" s="158"/>
      <c r="BU34" s="155"/>
      <c r="BV34" s="154"/>
      <c r="BW34" s="155"/>
      <c r="BX34" s="158"/>
      <c r="BY34" s="155"/>
      <c r="BZ34" s="154"/>
      <c r="CA34" s="155"/>
      <c r="CB34" s="158"/>
      <c r="CC34" s="155"/>
      <c r="CD34" s="154"/>
      <c r="CE34" s="155"/>
      <c r="CF34" s="158"/>
      <c r="CG34" s="155"/>
      <c r="CH34" s="154"/>
      <c r="CI34" s="155"/>
      <c r="CJ34" s="154"/>
      <c r="CK34" s="155"/>
      <c r="CL34" s="154"/>
      <c r="CM34" s="155"/>
      <c r="CN34"/>
      <c r="CO34" s="154"/>
      <c r="CP34" s="155"/>
      <c r="CQ34" s="154"/>
      <c r="CR34" s="155"/>
    </row>
    <row r="35" spans="1:96" ht="15.6" customHeight="1">
      <c r="A35" s="113"/>
      <c r="B35" s="571"/>
      <c r="C35" s="159"/>
      <c r="D35" s="156">
        <v>5174.37</v>
      </c>
      <c r="E35" s="157" t="s">
        <v>259</v>
      </c>
      <c r="F35" s="159"/>
      <c r="G35" s="159"/>
      <c r="H35" s="156">
        <v>5174.37</v>
      </c>
      <c r="I35" s="157" t="s">
        <v>259</v>
      </c>
      <c r="J35" s="159"/>
      <c r="K35" s="159"/>
      <c r="L35" s="156">
        <v>5174.37</v>
      </c>
      <c r="M35" s="157" t="s">
        <v>259</v>
      </c>
      <c r="N35" s="159"/>
      <c r="O35" s="159"/>
      <c r="P35" s="156">
        <v>5174.37</v>
      </c>
      <c r="Q35" s="157" t="s">
        <v>259</v>
      </c>
      <c r="R35" s="159"/>
      <c r="S35" s="159"/>
      <c r="T35" s="156">
        <v>5207.1900000000005</v>
      </c>
      <c r="U35" s="157" t="s">
        <v>259</v>
      </c>
      <c r="V35" s="159"/>
      <c r="W35" s="159"/>
      <c r="X35" s="156">
        <v>5207.1900000000005</v>
      </c>
      <c r="Y35" s="157" t="s">
        <v>259</v>
      </c>
      <c r="Z35" s="159"/>
      <c r="AA35" s="159"/>
      <c r="AB35" s="156">
        <v>5207.1900000000005</v>
      </c>
      <c r="AC35" s="157" t="s">
        <v>259</v>
      </c>
      <c r="AD35" s="159"/>
      <c r="AE35" s="358"/>
      <c r="AF35" s="156">
        <v>5207.1900000000005</v>
      </c>
      <c r="AG35" s="157" t="s">
        <v>259</v>
      </c>
      <c r="AH35" s="29"/>
      <c r="AI35" s="358"/>
      <c r="AJ35" s="156">
        <v>5207.1900000000005</v>
      </c>
      <c r="AK35" s="157" t="s">
        <v>259</v>
      </c>
      <c r="AL35" s="334"/>
      <c r="AM35" s="394"/>
      <c r="AN35" s="284">
        <v>5207.1900000000005</v>
      </c>
      <c r="AO35" s="157" t="s">
        <v>259</v>
      </c>
      <c r="AP35" s="323"/>
      <c r="AQ35" s="155"/>
      <c r="AR35" s="323"/>
      <c r="AS35" s="155"/>
      <c r="AU35" s="155"/>
      <c r="AV35" s="158"/>
      <c r="AW35" s="155"/>
      <c r="AX35" s="154"/>
      <c r="AY35" s="155"/>
      <c r="AZ35" s="158"/>
      <c r="BA35" s="155"/>
      <c r="BB35" s="154"/>
      <c r="BC35" s="155"/>
      <c r="BD35" s="158"/>
      <c r="BE35" s="155"/>
      <c r="BF35" s="154"/>
      <c r="BG35" s="155"/>
      <c r="BH35" s="158"/>
      <c r="BI35" s="155"/>
      <c r="BJ35" s="154"/>
      <c r="BK35" s="155"/>
      <c r="BL35" s="158"/>
      <c r="BM35" s="155"/>
      <c r="BN35" s="154"/>
      <c r="BO35" s="155"/>
      <c r="BP35" s="158"/>
      <c r="BQ35" s="155"/>
      <c r="BR35" s="154"/>
      <c r="BS35" s="155"/>
      <c r="BT35" s="158"/>
      <c r="BU35" s="155"/>
      <c r="BV35" s="154"/>
      <c r="BW35" s="155"/>
      <c r="BX35" s="158"/>
      <c r="BY35" s="155"/>
      <c r="BZ35" s="154"/>
      <c r="CA35" s="155"/>
      <c r="CB35" s="158"/>
      <c r="CC35" s="155"/>
      <c r="CD35" s="154"/>
      <c r="CE35" s="155"/>
      <c r="CF35" s="158"/>
      <c r="CG35" s="155"/>
      <c r="CH35" s="154"/>
      <c r="CI35" s="155"/>
      <c r="CJ35" s="154"/>
      <c r="CK35" s="155"/>
      <c r="CL35" s="154"/>
      <c r="CM35" s="155"/>
      <c r="CN35"/>
      <c r="CO35" s="154"/>
      <c r="CP35" s="155"/>
      <c r="CQ35" s="154"/>
      <c r="CR35" s="155"/>
    </row>
    <row r="36" spans="1:96" ht="15.6" customHeight="1">
      <c r="A36" s="113"/>
      <c r="B36" s="391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394"/>
      <c r="V36" s="159"/>
      <c r="W36" s="159"/>
      <c r="X36" s="159"/>
      <c r="Y36" s="394"/>
      <c r="Z36" s="159"/>
      <c r="AA36" s="159"/>
      <c r="AB36" s="159"/>
      <c r="AC36" s="394"/>
      <c r="AD36" s="159"/>
      <c r="AE36" s="394"/>
      <c r="AF36" s="284"/>
      <c r="AG36" s="394"/>
      <c r="AH36" s="334"/>
      <c r="AI36" s="394"/>
      <c r="AJ36" s="284"/>
      <c r="AK36" s="394"/>
      <c r="AL36" s="334"/>
      <c r="AM36" s="394"/>
      <c r="AN36" s="284"/>
      <c r="AO36" s="157"/>
      <c r="AP36" s="323"/>
      <c r="AQ36" s="155"/>
      <c r="AR36" s="323"/>
      <c r="AS36" s="155"/>
      <c r="AU36" s="155"/>
      <c r="AV36" s="158"/>
      <c r="AW36" s="155"/>
      <c r="AX36" s="154"/>
      <c r="AY36" s="155"/>
      <c r="AZ36" s="158"/>
      <c r="BA36" s="155"/>
      <c r="BB36" s="154"/>
      <c r="BC36" s="155"/>
      <c r="BD36" s="158"/>
      <c r="BE36" s="155"/>
      <c r="BF36" s="154"/>
      <c r="BG36" s="155"/>
      <c r="BH36" s="158"/>
      <c r="BI36" s="155"/>
      <c r="BJ36" s="154"/>
      <c r="BK36" s="155"/>
      <c r="BL36" s="158"/>
      <c r="BM36" s="155"/>
      <c r="BN36" s="154"/>
      <c r="BO36" s="155"/>
      <c r="BP36" s="158"/>
      <c r="BQ36" s="155"/>
      <c r="BR36" s="154"/>
      <c r="BS36" s="155"/>
      <c r="BT36" s="158"/>
      <c r="BU36" s="155"/>
      <c r="BV36" s="154"/>
      <c r="BW36" s="155"/>
      <c r="BX36" s="158"/>
      <c r="BY36" s="155"/>
      <c r="BZ36" s="154"/>
      <c r="CA36" s="155"/>
      <c r="CB36" s="158"/>
      <c r="CC36" s="155"/>
      <c r="CD36" s="154"/>
      <c r="CE36" s="155"/>
      <c r="CF36" s="158"/>
      <c r="CG36" s="155"/>
      <c r="CH36" s="154"/>
      <c r="CI36" s="155"/>
      <c r="CJ36" s="154"/>
      <c r="CK36" s="155"/>
      <c r="CL36" s="154"/>
      <c r="CM36" s="155"/>
      <c r="CN36"/>
      <c r="CO36" s="154"/>
      <c r="CP36" s="155"/>
      <c r="CQ36" s="154"/>
      <c r="CR36" s="155"/>
    </row>
    <row r="37" spans="1:96" s="151" customFormat="1" ht="15.6" customHeight="1">
      <c r="A37" s="151" t="s">
        <v>270</v>
      </c>
      <c r="B37" s="170"/>
      <c r="C37" s="165"/>
      <c r="D37" s="165"/>
      <c r="E37" s="165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165"/>
      <c r="U37" s="165"/>
      <c r="V37" s="165"/>
      <c r="W37" s="165"/>
      <c r="X37" s="165"/>
      <c r="Y37" s="165"/>
      <c r="Z37" s="165"/>
      <c r="AA37" s="165"/>
      <c r="AB37" s="165"/>
      <c r="AC37" s="165"/>
      <c r="AD37" s="165"/>
      <c r="AE37" s="165"/>
      <c r="AF37" s="329"/>
      <c r="AG37" s="165"/>
      <c r="AH37" s="329"/>
      <c r="AI37" s="165"/>
      <c r="AJ37" s="329"/>
      <c r="AK37" s="165"/>
      <c r="AL37" s="329"/>
      <c r="AM37" s="165"/>
      <c r="AN37" s="281"/>
      <c r="AO37" s="167"/>
      <c r="AP37" s="281"/>
      <c r="AQ37" s="167"/>
      <c r="AR37" s="281"/>
      <c r="AS37" s="167"/>
      <c r="AT37" s="281"/>
      <c r="AU37" s="167"/>
      <c r="AV37" s="213"/>
      <c r="AW37" s="167"/>
      <c r="AX37" s="166"/>
      <c r="AY37" s="167"/>
      <c r="AZ37" s="213"/>
      <c r="BA37" s="167"/>
      <c r="BB37" s="166"/>
      <c r="BC37" s="167"/>
      <c r="BD37" s="213"/>
      <c r="BE37" s="167"/>
      <c r="BF37" s="166"/>
      <c r="BG37" s="167"/>
      <c r="BH37" s="213"/>
      <c r="BI37" s="167"/>
      <c r="BJ37" s="166"/>
      <c r="BK37" s="167"/>
      <c r="BL37" s="213"/>
      <c r="BM37" s="167"/>
      <c r="BN37" s="166"/>
      <c r="BO37" s="167"/>
      <c r="BP37" s="213"/>
      <c r="BQ37" s="167"/>
      <c r="BR37" s="166"/>
      <c r="BS37" s="167"/>
      <c r="BT37" s="213"/>
      <c r="BU37" s="167"/>
      <c r="BV37" s="166"/>
      <c r="BW37" s="167"/>
      <c r="BX37" s="213"/>
      <c r="BY37" s="167"/>
      <c r="BZ37" s="166"/>
      <c r="CA37" s="167"/>
      <c r="CB37" s="213"/>
      <c r="CC37" s="167"/>
      <c r="CD37" s="166"/>
      <c r="CE37" s="167"/>
      <c r="CF37" s="213"/>
      <c r="CG37" s="167"/>
      <c r="CH37" s="166"/>
      <c r="CI37" s="167"/>
      <c r="CJ37" s="166"/>
      <c r="CK37" s="167"/>
      <c r="CL37" s="166"/>
      <c r="CM37" s="167"/>
      <c r="CO37" s="166"/>
      <c r="CP37" s="167"/>
      <c r="CQ37" s="166"/>
      <c r="CR37" s="167"/>
    </row>
    <row r="38" spans="1:96" s="22" customFormat="1" ht="15.6" customHeight="1">
      <c r="B38" s="174" t="s">
        <v>250</v>
      </c>
      <c r="C38" s="168"/>
      <c r="D38" s="120">
        <v>1525.63</v>
      </c>
      <c r="E38" s="164" t="s">
        <v>96</v>
      </c>
      <c r="F38" s="168"/>
      <c r="G38" s="168"/>
      <c r="H38" s="120">
        <v>1495.72</v>
      </c>
      <c r="I38" s="164" t="s">
        <v>96</v>
      </c>
      <c r="J38" s="168"/>
      <c r="K38" s="168"/>
      <c r="L38" s="120">
        <v>1466.39</v>
      </c>
      <c r="M38" s="164" t="s">
        <v>96</v>
      </c>
      <c r="N38" s="168"/>
      <c r="O38" s="168"/>
      <c r="P38" s="282">
        <v>1437.64</v>
      </c>
      <c r="Q38" s="164" t="s">
        <v>96</v>
      </c>
      <c r="R38" s="168"/>
      <c r="S38" s="168"/>
      <c r="T38" s="120">
        <v>1409.45</v>
      </c>
      <c r="U38" s="164" t="s">
        <v>96</v>
      </c>
      <c r="V38" s="168"/>
      <c r="W38" s="168"/>
      <c r="X38" s="120">
        <f t="shared" ref="X38:X40" si="4">ROUND(((AB38*1.02)),2)</f>
        <v>1381.81</v>
      </c>
      <c r="Y38" s="164" t="s">
        <v>96</v>
      </c>
      <c r="Z38" s="168"/>
      <c r="AA38" s="168"/>
      <c r="AB38" s="120">
        <v>1354.72</v>
      </c>
      <c r="AC38" s="164" t="s">
        <v>96</v>
      </c>
      <c r="AD38" s="11"/>
      <c r="AE38" s="162"/>
      <c r="AF38" s="120">
        <v>1328.16</v>
      </c>
      <c r="AG38" s="164" t="s">
        <v>96</v>
      </c>
      <c r="AH38" s="332"/>
      <c r="AI38" s="162"/>
      <c r="AJ38" s="163">
        <v>1302.1199999999999</v>
      </c>
      <c r="AK38" s="164" t="s">
        <v>96</v>
      </c>
      <c r="AL38" s="332"/>
      <c r="AM38" s="162"/>
      <c r="AN38" s="22">
        <v>1276.5899999999999</v>
      </c>
      <c r="AO38" s="164" t="s">
        <v>96</v>
      </c>
      <c r="AP38" s="284"/>
      <c r="AQ38" s="164"/>
      <c r="AR38" s="22">
        <v>1276.5899999999999</v>
      </c>
      <c r="AS38" s="164" t="s">
        <v>96</v>
      </c>
      <c r="AT38" s="284"/>
      <c r="AU38" s="164"/>
      <c r="AV38" s="287">
        <v>1251.56</v>
      </c>
      <c r="AW38" s="164" t="s">
        <v>96</v>
      </c>
      <c r="AX38" s="163"/>
      <c r="AY38" s="164"/>
      <c r="AZ38" s="287">
        <v>1251.56</v>
      </c>
      <c r="BA38" s="164" t="s">
        <v>96</v>
      </c>
      <c r="BB38" s="163"/>
      <c r="BC38" s="164"/>
      <c r="BD38" s="156">
        <v>1251.56</v>
      </c>
      <c r="BE38" s="164" t="s">
        <v>96</v>
      </c>
      <c r="BF38" s="163"/>
      <c r="BG38" s="164"/>
      <c r="BH38" s="156">
        <v>1251.56</v>
      </c>
      <c r="BI38" s="164" t="s">
        <v>96</v>
      </c>
      <c r="BJ38" s="163"/>
      <c r="BK38" s="164"/>
      <c r="BL38" s="163">
        <v>1227.02</v>
      </c>
      <c r="BM38" s="164" t="s">
        <v>96</v>
      </c>
      <c r="BN38" s="163"/>
      <c r="BO38" s="164"/>
      <c r="BP38" s="163">
        <v>1141.8599999999999</v>
      </c>
      <c r="BQ38" s="164" t="s">
        <v>271</v>
      </c>
      <c r="BR38" s="163"/>
      <c r="BS38" s="164"/>
      <c r="BT38" s="163"/>
      <c r="BU38" s="164"/>
      <c r="BV38" s="163"/>
      <c r="BW38" s="164"/>
      <c r="BX38" s="163"/>
      <c r="BY38" s="164"/>
      <c r="BZ38" s="163"/>
      <c r="CA38" s="164"/>
      <c r="CB38" s="214"/>
      <c r="CC38" s="164"/>
      <c r="CD38" s="163"/>
      <c r="CE38" s="164"/>
      <c r="CF38" s="214"/>
      <c r="CG38" s="164"/>
      <c r="CH38" s="163"/>
      <c r="CI38" s="164"/>
      <c r="CJ38" s="163"/>
      <c r="CK38" s="164"/>
      <c r="CL38" s="163"/>
      <c r="CM38" s="164"/>
      <c r="CO38" s="163"/>
      <c r="CP38" s="164"/>
      <c r="CQ38" s="163"/>
      <c r="CR38" s="164"/>
    </row>
    <row r="39" spans="1:96" s="22" customFormat="1" ht="15.6" customHeight="1">
      <c r="B39" s="174" t="s">
        <v>272</v>
      </c>
      <c r="C39" s="168"/>
      <c r="D39" s="120">
        <v>6250.8</v>
      </c>
      <c r="E39" s="164" t="s">
        <v>96</v>
      </c>
      <c r="F39" s="168"/>
      <c r="G39" s="162"/>
      <c r="H39" s="120">
        <v>6128.24</v>
      </c>
      <c r="I39" s="164" t="s">
        <v>96</v>
      </c>
      <c r="J39" s="168"/>
      <c r="K39" s="162"/>
      <c r="L39" s="120">
        <v>6008.08</v>
      </c>
      <c r="M39" s="164" t="s">
        <v>96</v>
      </c>
      <c r="N39" s="168"/>
      <c r="O39" s="162"/>
      <c r="P39" s="282">
        <v>5890.27</v>
      </c>
      <c r="Q39" s="164" t="s">
        <v>96</v>
      </c>
      <c r="R39" s="395"/>
      <c r="S39" s="162"/>
      <c r="T39" s="28">
        <v>5774.77</v>
      </c>
      <c r="U39" s="164" t="s">
        <v>96</v>
      </c>
      <c r="V39" s="395"/>
      <c r="W39" s="168"/>
      <c r="X39" s="28">
        <f t="shared" si="4"/>
        <v>5661.54</v>
      </c>
      <c r="Y39" s="164" t="s">
        <v>96</v>
      </c>
      <c r="Z39" s="168"/>
      <c r="AA39" s="168"/>
      <c r="AB39" s="120">
        <v>5550.53</v>
      </c>
      <c r="AC39" s="164" t="s">
        <v>96</v>
      </c>
      <c r="AD39" s="11"/>
      <c r="AE39" s="394"/>
      <c r="AF39" s="120">
        <v>5441.7</v>
      </c>
      <c r="AG39" s="164" t="s">
        <v>96</v>
      </c>
      <c r="AH39" s="332"/>
      <c r="AI39" s="394"/>
      <c r="AJ39" s="330">
        <v>5335</v>
      </c>
      <c r="AK39" s="164" t="s">
        <v>96</v>
      </c>
      <c r="AL39" s="332"/>
      <c r="AM39" s="394"/>
      <c r="AN39" s="284">
        <v>5230.3900000000003</v>
      </c>
      <c r="AO39" s="164" t="s">
        <v>96</v>
      </c>
      <c r="AP39" s="284"/>
      <c r="AQ39" s="164"/>
      <c r="AR39" s="156">
        <v>5230.3900000000003</v>
      </c>
      <c r="AS39" s="164" t="s">
        <v>96</v>
      </c>
      <c r="AT39" s="284"/>
      <c r="AU39" s="164"/>
      <c r="AV39" s="156">
        <v>5127.83</v>
      </c>
      <c r="AW39" s="164" t="s">
        <v>96</v>
      </c>
      <c r="AX39" s="163"/>
      <c r="AY39" s="164"/>
      <c r="AZ39" s="156">
        <v>5127.83</v>
      </c>
      <c r="BA39" s="164" t="s">
        <v>96</v>
      </c>
      <c r="BB39" s="163"/>
      <c r="BC39" s="164"/>
      <c r="BD39" s="156">
        <v>5127.83</v>
      </c>
      <c r="BE39" s="164" t="s">
        <v>96</v>
      </c>
      <c r="BF39" s="163"/>
      <c r="BG39" s="164"/>
      <c r="BH39" s="156">
        <v>3368.46</v>
      </c>
      <c r="BI39" s="164" t="s">
        <v>96</v>
      </c>
      <c r="BJ39" s="163"/>
      <c r="BK39" s="164"/>
      <c r="BL39" s="214">
        <v>3302.41</v>
      </c>
      <c r="BM39" s="164" t="s">
        <v>96</v>
      </c>
      <c r="BN39" s="163"/>
      <c r="BO39" s="164"/>
      <c r="BP39" s="214">
        <v>3302.41</v>
      </c>
      <c r="BQ39" s="164" t="s">
        <v>96</v>
      </c>
      <c r="BR39" s="163"/>
      <c r="BS39" s="164"/>
      <c r="BT39" s="214"/>
      <c r="BU39" s="164"/>
      <c r="BV39" s="163"/>
      <c r="BW39" s="164"/>
      <c r="BX39" s="214"/>
      <c r="BY39" s="164"/>
      <c r="BZ39" s="163"/>
      <c r="CA39" s="164"/>
      <c r="CB39" s="214"/>
      <c r="CC39" s="164"/>
      <c r="CD39" s="163"/>
      <c r="CE39" s="164"/>
      <c r="CF39" s="214"/>
      <c r="CG39" s="164"/>
      <c r="CH39" s="163"/>
      <c r="CI39" s="164"/>
      <c r="CJ39" s="214"/>
      <c r="CK39" s="164"/>
      <c r="CL39" s="163"/>
      <c r="CM39" s="164"/>
      <c r="CO39" s="214"/>
      <c r="CP39" s="164"/>
      <c r="CQ39" s="163"/>
      <c r="CR39" s="164"/>
    </row>
    <row r="40" spans="1:96" s="113" customFormat="1" ht="15.6" customHeight="1">
      <c r="B40" s="391" t="s">
        <v>260</v>
      </c>
      <c r="C40" s="159"/>
      <c r="D40" s="120">
        <v>2633.87</v>
      </c>
      <c r="E40" s="164" t="s">
        <v>96</v>
      </c>
      <c r="F40" s="159"/>
      <c r="G40" s="159"/>
      <c r="H40" s="120">
        <v>2582.23</v>
      </c>
      <c r="I40" s="164" t="s">
        <v>96</v>
      </c>
      <c r="J40" s="159"/>
      <c r="K40" s="159"/>
      <c r="L40" s="120">
        <v>2531.6</v>
      </c>
      <c r="M40" s="164" t="s">
        <v>96</v>
      </c>
      <c r="N40" s="159"/>
      <c r="O40" s="159"/>
      <c r="P40" s="284">
        <v>2481.96</v>
      </c>
      <c r="Q40" s="164" t="s">
        <v>96</v>
      </c>
      <c r="R40" s="159"/>
      <c r="S40" s="159"/>
      <c r="T40" s="120">
        <v>2433.29</v>
      </c>
      <c r="U40" s="164" t="s">
        <v>96</v>
      </c>
      <c r="V40" s="159"/>
      <c r="W40" s="159"/>
      <c r="X40" s="120">
        <f t="shared" si="4"/>
        <v>2385.58</v>
      </c>
      <c r="Y40" s="164" t="s">
        <v>96</v>
      </c>
      <c r="Z40" s="159"/>
      <c r="AA40" s="159"/>
      <c r="AB40" s="120">
        <v>2338.8000000000002</v>
      </c>
      <c r="AC40" s="164" t="s">
        <v>96</v>
      </c>
      <c r="AD40" s="11"/>
      <c r="AE40" s="394"/>
      <c r="AF40" s="28">
        <v>2292.94</v>
      </c>
      <c r="AG40" s="164" t="s">
        <v>96</v>
      </c>
      <c r="AH40" s="334"/>
      <c r="AI40" s="394"/>
      <c r="AJ40" s="163">
        <v>2247.98</v>
      </c>
      <c r="AK40" s="164" t="s">
        <v>96</v>
      </c>
      <c r="AL40" s="334"/>
      <c r="AM40" s="394"/>
      <c r="AN40" s="284">
        <v>2203.9</v>
      </c>
      <c r="AO40" s="164" t="s">
        <v>96</v>
      </c>
      <c r="AP40" s="284"/>
      <c r="AQ40" s="157"/>
      <c r="AR40" s="156">
        <v>2203.9</v>
      </c>
      <c r="AS40" s="164" t="s">
        <v>96</v>
      </c>
      <c r="AT40" s="156"/>
      <c r="AU40" s="157"/>
      <c r="AV40" s="284">
        <v>2160.69</v>
      </c>
      <c r="AW40" s="164" t="s">
        <v>96</v>
      </c>
      <c r="AX40" s="156"/>
      <c r="AY40" s="157"/>
      <c r="AZ40" s="284">
        <v>2160.69</v>
      </c>
      <c r="BA40" s="164" t="s">
        <v>96</v>
      </c>
      <c r="BB40" s="156"/>
      <c r="BC40" s="157"/>
      <c r="BD40" s="156"/>
      <c r="BE40" s="157"/>
      <c r="BF40" s="156"/>
      <c r="BG40" s="157"/>
      <c r="BH40" s="156"/>
      <c r="BI40" s="157"/>
      <c r="BJ40" s="156"/>
      <c r="BK40" s="157"/>
      <c r="BL40" s="161"/>
      <c r="BM40" s="157"/>
      <c r="BN40" s="156"/>
      <c r="BO40" s="157"/>
      <c r="BP40" s="161"/>
      <c r="BQ40" s="157"/>
      <c r="BR40" s="156"/>
      <c r="BS40" s="157"/>
      <c r="BT40" s="161"/>
      <c r="BU40" s="157"/>
      <c r="BV40" s="156"/>
      <c r="BW40" s="157"/>
      <c r="BX40" s="161"/>
      <c r="BY40" s="157"/>
      <c r="BZ40" s="156"/>
      <c r="CA40" s="157"/>
      <c r="CB40" s="161"/>
      <c r="CC40" s="157"/>
      <c r="CD40" s="156"/>
      <c r="CE40" s="157"/>
      <c r="CF40" s="161"/>
      <c r="CG40" s="157"/>
      <c r="CH40" s="156"/>
      <c r="CI40" s="157"/>
      <c r="CJ40" s="161"/>
      <c r="CK40" s="157"/>
      <c r="CL40" s="156"/>
      <c r="CM40" s="157"/>
      <c r="CO40" s="161"/>
      <c r="CP40" s="157"/>
      <c r="CQ40" s="156"/>
      <c r="CR40" s="157"/>
    </row>
    <row r="41" spans="1:96" ht="15.6" customHeight="1">
      <c r="B41" s="390"/>
      <c r="U41" s="393"/>
      <c r="Y41" s="393"/>
      <c r="AC41" s="393"/>
      <c r="AE41" s="393"/>
      <c r="AF41" s="180"/>
      <c r="AG41" s="393"/>
      <c r="AI41" s="393"/>
      <c r="AJ41" s="180"/>
      <c r="AK41" s="393"/>
      <c r="AL41" s="336"/>
      <c r="AM41" s="393"/>
      <c r="AN41" s="285"/>
      <c r="AO41" s="155"/>
      <c r="AQ41" s="155"/>
      <c r="AR41" s="277"/>
      <c r="AS41" s="155"/>
      <c r="AU41" s="155"/>
      <c r="AV41" s="154"/>
      <c r="AW41" s="155"/>
      <c r="AX41" s="154"/>
      <c r="AY41" s="155"/>
      <c r="AZ41" s="154"/>
      <c r="BA41" s="155"/>
      <c r="BB41" s="154"/>
      <c r="BC41" s="155"/>
      <c r="BD41" s="154"/>
      <c r="BE41" s="155"/>
      <c r="BF41" s="154"/>
      <c r="BG41" s="155"/>
      <c r="BH41" s="154"/>
      <c r="BI41" s="155"/>
      <c r="BJ41" s="154"/>
      <c r="BK41" s="155"/>
      <c r="BL41" s="154"/>
      <c r="BM41" s="155"/>
      <c r="BN41" s="154"/>
      <c r="BO41" s="155"/>
      <c r="BP41" s="154"/>
      <c r="BQ41" s="155"/>
      <c r="BR41" s="154"/>
      <c r="BS41" s="155"/>
      <c r="BT41" s="154"/>
      <c r="BU41" s="155"/>
      <c r="BV41" s="154"/>
      <c r="BW41" s="155"/>
      <c r="BX41" s="154"/>
      <c r="BY41" s="155"/>
      <c r="BZ41" s="154"/>
      <c r="CA41" s="155"/>
      <c r="CB41" s="158"/>
      <c r="CC41" s="155"/>
      <c r="CD41" s="154"/>
      <c r="CE41" s="155"/>
      <c r="CF41" s="158"/>
      <c r="CG41" s="155"/>
      <c r="CH41" s="154"/>
      <c r="CI41" s="155"/>
      <c r="CJ41" s="154"/>
      <c r="CK41" s="155"/>
      <c r="CL41" s="154"/>
      <c r="CM41" s="155"/>
      <c r="CN41"/>
      <c r="CO41" s="154"/>
      <c r="CP41" s="155"/>
      <c r="CQ41" s="154"/>
      <c r="CR41" s="155"/>
    </row>
    <row r="42" spans="1:96" ht="15.6" customHeight="1">
      <c r="B42" s="390"/>
      <c r="U42" s="393"/>
      <c r="Y42" s="393"/>
      <c r="AC42" s="393"/>
      <c r="AE42" s="393"/>
      <c r="AF42" s="156"/>
      <c r="AG42" s="393"/>
      <c r="AI42" s="393"/>
      <c r="AJ42" s="284"/>
      <c r="AK42" s="393"/>
      <c r="AL42" s="336"/>
      <c r="AM42" s="393"/>
      <c r="AN42" s="280"/>
      <c r="AO42" s="155"/>
      <c r="AQ42" s="155"/>
      <c r="AR42" s="277"/>
      <c r="AS42" s="155"/>
      <c r="AU42" s="155"/>
      <c r="AV42" s="158"/>
      <c r="AW42" s="155"/>
      <c r="AX42" s="154"/>
      <c r="AY42" s="155"/>
      <c r="AZ42" s="158"/>
      <c r="BA42" s="155"/>
      <c r="BB42" s="154"/>
      <c r="BC42" s="155"/>
      <c r="BD42" s="158"/>
      <c r="BE42" s="155"/>
      <c r="BF42" s="154"/>
      <c r="BG42" s="155"/>
      <c r="BH42" s="158"/>
      <c r="BI42" s="155"/>
      <c r="BJ42" s="154"/>
      <c r="BK42" s="155"/>
      <c r="BL42" s="158"/>
      <c r="BM42" s="155"/>
      <c r="BN42" s="154"/>
      <c r="BO42" s="155"/>
      <c r="BP42" s="158"/>
      <c r="BQ42" s="155"/>
      <c r="BR42" s="154"/>
      <c r="BS42" s="155"/>
      <c r="BT42" s="158"/>
      <c r="BU42" s="155"/>
      <c r="BV42" s="154"/>
      <c r="BW42" s="155"/>
      <c r="BX42" s="158"/>
      <c r="BY42" s="155"/>
      <c r="BZ42" s="154"/>
      <c r="CA42" s="155"/>
      <c r="CB42" s="158"/>
      <c r="CC42" s="155"/>
      <c r="CD42" s="154"/>
      <c r="CE42" s="155"/>
      <c r="CF42" s="158"/>
      <c r="CG42" s="155"/>
      <c r="CH42" s="154"/>
      <c r="CI42" s="155"/>
      <c r="CJ42" s="154"/>
      <c r="CK42" s="155"/>
      <c r="CL42" s="154"/>
      <c r="CM42" s="155"/>
      <c r="CN42"/>
      <c r="CO42" s="154"/>
      <c r="CP42" s="155"/>
      <c r="CQ42" s="154"/>
      <c r="CR42" s="155"/>
    </row>
    <row r="43" spans="1:96" s="151" customFormat="1" ht="15.6" customHeight="1">
      <c r="A43" s="151" t="s">
        <v>273</v>
      </c>
      <c r="B43" s="170"/>
      <c r="C43" s="165"/>
      <c r="D43" s="165"/>
      <c r="E43" s="165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165"/>
      <c r="T43" s="165"/>
      <c r="U43" s="165"/>
      <c r="V43" s="165"/>
      <c r="W43" s="165"/>
      <c r="X43" s="165"/>
      <c r="Y43" s="165"/>
      <c r="Z43" s="165"/>
      <c r="AA43" s="165"/>
      <c r="AB43" s="165"/>
      <c r="AC43" s="165"/>
      <c r="AD43" s="165"/>
      <c r="AE43" s="165"/>
      <c r="AF43" s="329"/>
      <c r="AG43" s="165"/>
      <c r="AH43" s="329"/>
      <c r="AI43" s="165"/>
      <c r="AJ43" s="329"/>
      <c r="AK43" s="165"/>
      <c r="AL43" s="329"/>
      <c r="AM43" s="165"/>
      <c r="AN43" s="281"/>
      <c r="AO43" s="167"/>
      <c r="AP43" s="281"/>
      <c r="AQ43" s="167"/>
      <c r="AR43" s="281"/>
      <c r="AS43" s="167"/>
      <c r="AT43" s="281"/>
      <c r="AU43" s="167"/>
      <c r="AV43" s="213"/>
      <c r="AW43" s="167"/>
      <c r="AX43" s="166"/>
      <c r="AY43" s="167"/>
      <c r="AZ43" s="213"/>
      <c r="BA43" s="167"/>
      <c r="BB43" s="166"/>
      <c r="BC43" s="167"/>
      <c r="BD43" s="213"/>
      <c r="BE43" s="167"/>
      <c r="BF43" s="166"/>
      <c r="BG43" s="167"/>
      <c r="BH43" s="213"/>
      <c r="BI43" s="167"/>
      <c r="BJ43" s="166"/>
      <c r="BK43" s="167"/>
      <c r="BL43" s="213"/>
      <c r="BM43" s="167"/>
      <c r="BN43" s="166"/>
      <c r="BO43" s="167"/>
      <c r="BP43" s="213"/>
      <c r="BQ43" s="167"/>
      <c r="BR43" s="166"/>
      <c r="BS43" s="167"/>
      <c r="BT43" s="213"/>
      <c r="BU43" s="167"/>
      <c r="BV43" s="166"/>
      <c r="BW43" s="167"/>
      <c r="BX43" s="213"/>
      <c r="BY43" s="167"/>
      <c r="BZ43" s="166"/>
      <c r="CA43" s="167"/>
      <c r="CB43" s="213"/>
      <c r="CC43" s="167"/>
      <c r="CD43" s="166"/>
      <c r="CE43" s="167"/>
      <c r="CF43" s="213"/>
      <c r="CG43" s="167"/>
      <c r="CH43" s="166"/>
      <c r="CI43" s="167"/>
      <c r="CJ43" s="166"/>
      <c r="CK43" s="167"/>
      <c r="CL43" s="166"/>
      <c r="CM43" s="167"/>
      <c r="CO43" s="166"/>
      <c r="CP43" s="167"/>
      <c r="CQ43" s="166"/>
      <c r="CR43" s="167"/>
    </row>
    <row r="44" spans="1:96" s="22" customFormat="1" ht="15.6" customHeight="1">
      <c r="B44" s="174" t="s">
        <v>274</v>
      </c>
      <c r="C44" s="168"/>
      <c r="D44" s="120">
        <v>6549.99</v>
      </c>
      <c r="E44" s="164" t="s">
        <v>96</v>
      </c>
      <c r="F44" s="212"/>
      <c r="G44" s="212"/>
      <c r="H44" s="120">
        <v>6421.56</v>
      </c>
      <c r="I44" s="164" t="s">
        <v>96</v>
      </c>
      <c r="J44" s="212"/>
      <c r="K44" s="212"/>
      <c r="L44" s="28">
        <v>6295.65</v>
      </c>
      <c r="M44" s="164" t="s">
        <v>96</v>
      </c>
      <c r="N44" s="212"/>
      <c r="O44" s="212"/>
      <c r="P44" s="149">
        <v>6172.21</v>
      </c>
      <c r="Q44" s="164" t="s">
        <v>96</v>
      </c>
      <c r="R44" s="212"/>
      <c r="S44" s="212"/>
      <c r="T44" s="149">
        <v>6051.19</v>
      </c>
      <c r="U44" s="164" t="s">
        <v>96</v>
      </c>
      <c r="V44" s="212"/>
      <c r="W44" s="168"/>
      <c r="X44" s="28">
        <f>ROUND(((AB44*1.02)),2)</f>
        <v>5932.54</v>
      </c>
      <c r="Y44" s="164" t="s">
        <v>96</v>
      </c>
      <c r="Z44" s="168"/>
      <c r="AA44" s="168"/>
      <c r="AB44" s="120">
        <v>5816.22</v>
      </c>
      <c r="AC44" s="164" t="s">
        <v>96</v>
      </c>
      <c r="AD44" s="7"/>
      <c r="AE44" s="162"/>
      <c r="AF44" s="28">
        <v>5702.18</v>
      </c>
      <c r="AG44" s="164" t="s">
        <v>96</v>
      </c>
      <c r="AH44" s="332"/>
      <c r="AI44" s="162"/>
      <c r="AJ44" s="163">
        <v>5590.37</v>
      </c>
      <c r="AK44" s="164" t="s">
        <v>96</v>
      </c>
      <c r="AL44" s="332"/>
      <c r="AM44" s="162"/>
      <c r="AN44" s="287">
        <v>5480.75</v>
      </c>
      <c r="AO44" s="164" t="s">
        <v>96</v>
      </c>
      <c r="AP44" s="156"/>
      <c r="AQ44" s="164"/>
      <c r="AR44" s="287">
        <v>5480.75</v>
      </c>
      <c r="AS44" s="164" t="s">
        <v>96</v>
      </c>
      <c r="AT44" s="156">
        <v>1427.36</v>
      </c>
      <c r="AU44" s="164" t="s">
        <v>96</v>
      </c>
      <c r="AV44" s="156">
        <v>5373.28</v>
      </c>
      <c r="AW44" s="164" t="s">
        <v>96</v>
      </c>
      <c r="AX44" s="282">
        <v>1399.37</v>
      </c>
      <c r="AY44" s="164" t="s">
        <v>96</v>
      </c>
      <c r="AZ44" s="156">
        <v>5373.28</v>
      </c>
      <c r="BA44" s="164" t="s">
        <v>96</v>
      </c>
      <c r="BB44" s="282">
        <v>1399.37</v>
      </c>
      <c r="BC44" s="164" t="s">
        <v>96</v>
      </c>
      <c r="BD44" s="156">
        <v>5373.28</v>
      </c>
      <c r="BE44" s="164" t="s">
        <v>96</v>
      </c>
      <c r="BF44" s="156">
        <v>1399.37</v>
      </c>
      <c r="BG44" s="164" t="s">
        <v>96</v>
      </c>
      <c r="BH44" s="156">
        <v>4247.28</v>
      </c>
      <c r="BI44" s="164" t="s">
        <v>96</v>
      </c>
      <c r="BJ44" s="156">
        <v>1399.37</v>
      </c>
      <c r="BK44" s="164" t="s">
        <v>96</v>
      </c>
      <c r="BL44" s="163">
        <v>4164</v>
      </c>
      <c r="BM44" s="164" t="s">
        <v>96</v>
      </c>
      <c r="BN44" s="163">
        <v>1371.93</v>
      </c>
      <c r="BO44" s="164" t="s">
        <v>96</v>
      </c>
      <c r="BP44" s="163">
        <v>4078.84</v>
      </c>
      <c r="BQ44" s="164" t="s">
        <v>96</v>
      </c>
      <c r="BR44" s="163">
        <v>1371.93</v>
      </c>
      <c r="BS44" s="164" t="s">
        <v>96</v>
      </c>
      <c r="BT44" s="163">
        <v>1965.3</v>
      </c>
      <c r="BU44" s="164" t="s">
        <v>96</v>
      </c>
      <c r="BV44" s="163">
        <v>1371.93</v>
      </c>
      <c r="BW44" s="164" t="s">
        <v>96</v>
      </c>
      <c r="BX44" s="163">
        <v>1965.3</v>
      </c>
      <c r="BY44" s="164" t="s">
        <v>96</v>
      </c>
      <c r="BZ44" s="163">
        <v>1371.93</v>
      </c>
      <c r="CA44" s="164" t="s">
        <v>96</v>
      </c>
      <c r="CB44" s="214">
        <v>1926.76</v>
      </c>
      <c r="CC44" s="164" t="s">
        <v>96</v>
      </c>
      <c r="CD44" s="163">
        <v>1345.03</v>
      </c>
      <c r="CE44" s="164" t="s">
        <v>96</v>
      </c>
      <c r="CF44" s="214">
        <v>1926.76</v>
      </c>
      <c r="CG44" s="164" t="s">
        <v>96</v>
      </c>
      <c r="CH44" s="163">
        <v>1345.03</v>
      </c>
      <c r="CI44" s="164" t="s">
        <v>96</v>
      </c>
      <c r="CJ44" s="163">
        <v>1888.98</v>
      </c>
      <c r="CK44" s="164" t="s">
        <v>96</v>
      </c>
      <c r="CL44" s="163">
        <v>1318.66</v>
      </c>
      <c r="CM44" s="164" t="s">
        <v>96</v>
      </c>
      <c r="CO44" s="163">
        <v>1851.94</v>
      </c>
      <c r="CP44" s="164" t="s">
        <v>96</v>
      </c>
      <c r="CQ44" s="163">
        <v>1292.8</v>
      </c>
      <c r="CR44" s="164" t="s">
        <v>96</v>
      </c>
    </row>
    <row r="45" spans="1:96" s="22" customFormat="1" ht="15.6" customHeight="1">
      <c r="A45" s="11"/>
      <c r="B45" s="174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/>
      <c r="P45" s="168"/>
      <c r="Q45" s="168"/>
      <c r="R45" s="168"/>
      <c r="S45" s="168"/>
      <c r="T45" s="168"/>
      <c r="U45" s="168"/>
      <c r="V45" s="168"/>
      <c r="W45" s="168"/>
      <c r="X45" s="168"/>
      <c r="Y45" s="168"/>
      <c r="Z45" s="168"/>
      <c r="AA45" s="168"/>
      <c r="AB45" s="168"/>
      <c r="AC45" s="168"/>
      <c r="AD45" s="168"/>
      <c r="AE45" s="168"/>
      <c r="AF45" s="168"/>
      <c r="AG45" s="168"/>
      <c r="AH45" s="168"/>
      <c r="AI45" s="168"/>
      <c r="AJ45" s="282"/>
      <c r="AK45" s="162"/>
      <c r="AL45" s="332"/>
      <c r="AM45" s="162"/>
      <c r="AN45" s="277"/>
      <c r="AO45" s="164"/>
      <c r="AP45" s="282"/>
      <c r="AQ45" s="164"/>
      <c r="AR45" s="277"/>
      <c r="AS45" s="164"/>
      <c r="AT45" s="282"/>
      <c r="AU45" s="164"/>
      <c r="AV45" s="214"/>
      <c r="AW45" s="164"/>
      <c r="AX45" s="163"/>
      <c r="AY45" s="164"/>
      <c r="AZ45" s="214"/>
      <c r="BA45" s="164"/>
      <c r="BB45" s="163"/>
      <c r="BC45" s="164"/>
      <c r="BD45" s="214"/>
      <c r="BE45" s="164"/>
      <c r="BF45" s="163"/>
      <c r="BG45" s="164"/>
      <c r="BH45" s="214"/>
      <c r="BI45" s="164"/>
      <c r="BJ45" s="163"/>
      <c r="BK45" s="164"/>
      <c r="BL45" s="214"/>
      <c r="BM45" s="164"/>
      <c r="BN45" s="163"/>
      <c r="BO45" s="164"/>
      <c r="BP45" s="214"/>
      <c r="BQ45" s="164"/>
      <c r="BR45" s="163"/>
      <c r="BS45" s="164"/>
      <c r="BT45" s="214"/>
      <c r="BU45" s="164"/>
      <c r="BV45" s="163"/>
      <c r="BW45" s="164"/>
      <c r="BX45" s="214"/>
      <c r="BY45" s="164"/>
      <c r="BZ45" s="163"/>
      <c r="CA45" s="164"/>
      <c r="CB45" s="214"/>
      <c r="CC45" s="164"/>
      <c r="CD45" s="163"/>
      <c r="CE45" s="164"/>
      <c r="CF45" s="214"/>
      <c r="CG45" s="164"/>
      <c r="CH45" s="163"/>
      <c r="CI45" s="164"/>
      <c r="CJ45" s="163"/>
      <c r="CK45" s="164"/>
      <c r="CL45" s="163"/>
      <c r="CM45" s="164"/>
      <c r="CO45" s="163"/>
      <c r="CP45" s="164"/>
      <c r="CQ45" s="163"/>
      <c r="CR45" s="164"/>
    </row>
    <row r="46" spans="1:96" ht="15.6" customHeight="1">
      <c r="A46" s="113"/>
      <c r="B46" s="391"/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59"/>
      <c r="X46" s="159"/>
      <c r="Y46" s="159"/>
      <c r="Z46" s="159"/>
      <c r="AA46" s="159"/>
      <c r="AB46" s="159"/>
      <c r="AC46" s="159"/>
      <c r="AD46" s="159"/>
      <c r="AE46" s="159"/>
      <c r="AF46" s="159"/>
      <c r="AG46" s="159"/>
      <c r="AH46" s="159"/>
      <c r="AI46" s="159"/>
      <c r="AJ46" s="284"/>
      <c r="AK46" s="394"/>
      <c r="AL46" s="334"/>
      <c r="AM46" s="394"/>
      <c r="AN46" s="284"/>
      <c r="AO46" s="157"/>
      <c r="AP46" s="323"/>
      <c r="AQ46" s="155"/>
      <c r="AR46" s="323"/>
      <c r="AS46" s="155"/>
      <c r="AU46" s="155"/>
      <c r="AV46" s="158"/>
      <c r="AW46" s="155"/>
      <c r="AX46" s="154"/>
      <c r="AY46" s="155"/>
      <c r="AZ46" s="158"/>
      <c r="BA46" s="155"/>
      <c r="BB46" s="154"/>
      <c r="BC46" s="155"/>
      <c r="BD46" s="158"/>
      <c r="BE46" s="155"/>
      <c r="BF46" s="154"/>
      <c r="BG46" s="155"/>
      <c r="BH46" s="158"/>
      <c r="BI46" s="155"/>
      <c r="BJ46" s="154"/>
      <c r="BK46" s="155"/>
      <c r="BL46" s="158"/>
      <c r="BM46" s="155"/>
      <c r="BN46" s="154"/>
      <c r="BO46" s="155"/>
      <c r="BP46" s="158"/>
      <c r="BQ46" s="155"/>
      <c r="BR46" s="154"/>
      <c r="BS46" s="155"/>
      <c r="BT46" s="158"/>
      <c r="BU46" s="155"/>
      <c r="BV46" s="154"/>
      <c r="BW46" s="155"/>
      <c r="BX46" s="158"/>
      <c r="BY46" s="155"/>
      <c r="BZ46" s="154"/>
      <c r="CA46" s="155"/>
      <c r="CB46" s="158"/>
      <c r="CC46" s="155"/>
      <c r="CD46" s="154"/>
      <c r="CE46" s="155"/>
      <c r="CF46" s="158"/>
      <c r="CG46" s="155"/>
      <c r="CH46" s="154"/>
      <c r="CI46" s="155"/>
      <c r="CJ46" s="154"/>
      <c r="CK46" s="155"/>
      <c r="CL46" s="154"/>
      <c r="CM46" s="155"/>
      <c r="CN46"/>
      <c r="CO46" s="154"/>
      <c r="CP46" s="155"/>
      <c r="CQ46" s="154"/>
      <c r="CR46" s="155"/>
    </row>
    <row r="47" spans="1:96" s="151" customFormat="1" ht="15.6" customHeight="1">
      <c r="A47" s="151" t="s">
        <v>275</v>
      </c>
      <c r="B47" s="170"/>
      <c r="C47" s="165"/>
      <c r="D47" s="165"/>
      <c r="E47" s="165"/>
      <c r="F47" s="165"/>
      <c r="G47" s="165"/>
      <c r="H47" s="165"/>
      <c r="I47" s="165"/>
      <c r="J47" s="165"/>
      <c r="K47" s="165"/>
      <c r="L47" s="165"/>
      <c r="M47" s="165"/>
      <c r="N47" s="165"/>
      <c r="O47" s="165"/>
      <c r="P47" s="165"/>
      <c r="Q47" s="165"/>
      <c r="R47" s="165"/>
      <c r="S47" s="165"/>
      <c r="T47" s="165"/>
      <c r="U47" s="165"/>
      <c r="V47" s="165"/>
      <c r="W47" s="165"/>
      <c r="X47" s="165"/>
      <c r="Y47" s="165"/>
      <c r="Z47" s="165"/>
      <c r="AA47" s="165"/>
      <c r="AB47" s="165"/>
      <c r="AC47" s="165"/>
      <c r="AD47" s="165"/>
      <c r="AE47" s="165"/>
      <c r="AF47" s="165"/>
      <c r="AG47" s="165"/>
      <c r="AH47" s="165"/>
      <c r="AI47" s="165"/>
      <c r="AJ47" s="329"/>
      <c r="AK47" s="165"/>
      <c r="AL47" s="329"/>
      <c r="AM47" s="165"/>
      <c r="AN47" s="281"/>
      <c r="AO47" s="167"/>
      <c r="AP47" s="281"/>
      <c r="AQ47" s="167"/>
      <c r="AR47" s="281"/>
      <c r="AS47" s="167"/>
      <c r="AT47" s="281"/>
      <c r="AU47" s="167"/>
      <c r="AV47" s="213"/>
      <c r="AW47" s="167"/>
      <c r="AX47" s="166"/>
      <c r="AY47" s="167"/>
      <c r="AZ47" s="213"/>
      <c r="BA47" s="167"/>
      <c r="BB47" s="166"/>
      <c r="BC47" s="167"/>
      <c r="BD47" s="213"/>
      <c r="BE47" s="167"/>
      <c r="BF47" s="166"/>
      <c r="BG47" s="167"/>
      <c r="BH47" s="213"/>
      <c r="BI47" s="167"/>
      <c r="BJ47" s="166"/>
      <c r="BK47" s="167"/>
      <c r="BL47" s="213"/>
      <c r="BM47" s="167"/>
      <c r="BN47" s="166"/>
      <c r="BO47" s="167"/>
      <c r="BP47" s="213"/>
      <c r="BQ47" s="167"/>
      <c r="BR47" s="166"/>
      <c r="BS47" s="167"/>
      <c r="BT47" s="213"/>
      <c r="BU47" s="167"/>
      <c r="BV47" s="166"/>
      <c r="BW47" s="167"/>
      <c r="BX47" s="213"/>
      <c r="BY47" s="167"/>
      <c r="BZ47" s="166"/>
      <c r="CA47" s="167"/>
      <c r="CB47" s="213"/>
      <c r="CC47" s="167"/>
      <c r="CD47" s="166"/>
      <c r="CE47" s="167"/>
      <c r="CF47" s="213"/>
      <c r="CG47" s="167"/>
      <c r="CH47" s="166"/>
      <c r="CI47" s="167"/>
      <c r="CJ47" s="166"/>
      <c r="CK47" s="167"/>
      <c r="CL47" s="166"/>
      <c r="CM47" s="167"/>
      <c r="CO47" s="166"/>
      <c r="CP47" s="167"/>
      <c r="CQ47" s="166"/>
      <c r="CR47" s="167"/>
    </row>
    <row r="48" spans="1:96" s="113" customFormat="1" ht="15.6" customHeight="1">
      <c r="B48" s="173" t="s">
        <v>248</v>
      </c>
      <c r="C48" s="159"/>
      <c r="D48" s="159"/>
      <c r="E48" s="159"/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159"/>
      <c r="Q48" s="159"/>
      <c r="R48" s="159"/>
      <c r="S48" s="159"/>
      <c r="T48" s="159"/>
      <c r="U48" s="159"/>
      <c r="V48" s="159"/>
      <c r="W48" s="159"/>
      <c r="X48" s="159"/>
      <c r="Y48" s="159"/>
      <c r="Z48" s="159"/>
      <c r="AA48" s="159"/>
      <c r="AB48" s="159"/>
      <c r="AC48" s="159"/>
      <c r="AD48" s="159"/>
      <c r="AE48" s="159"/>
      <c r="AF48" s="159"/>
      <c r="AG48" s="159"/>
      <c r="AH48" s="159"/>
      <c r="AI48" s="159"/>
      <c r="AJ48" s="284"/>
      <c r="AK48" s="394"/>
      <c r="AL48" s="334"/>
      <c r="AM48" s="394"/>
      <c r="AN48" s="277"/>
      <c r="AO48" s="157" t="s">
        <v>276</v>
      </c>
      <c r="AP48" s="284"/>
      <c r="AQ48" s="157"/>
      <c r="AR48" s="113">
        <v>3.72</v>
      </c>
      <c r="AS48" s="157" t="s">
        <v>277</v>
      </c>
      <c r="AT48" s="284"/>
      <c r="AU48" s="157"/>
      <c r="AV48" s="287">
        <v>3.65</v>
      </c>
      <c r="AW48" s="157" t="s">
        <v>277</v>
      </c>
      <c r="AX48" s="156"/>
      <c r="AY48" s="157"/>
      <c r="AZ48" s="287">
        <v>3.65</v>
      </c>
      <c r="BA48" s="157" t="s">
        <v>277</v>
      </c>
      <c r="BB48" s="156"/>
      <c r="BC48" s="157"/>
      <c r="BD48" s="163">
        <v>3.65</v>
      </c>
      <c r="BE48" s="157" t="s">
        <v>277</v>
      </c>
      <c r="BF48" s="156"/>
      <c r="BG48" s="157"/>
      <c r="BH48" s="163">
        <v>3.65</v>
      </c>
      <c r="BI48" s="157" t="s">
        <v>277</v>
      </c>
      <c r="BJ48" s="156"/>
      <c r="BK48" s="157"/>
      <c r="BL48" s="163">
        <v>3.58</v>
      </c>
      <c r="BM48" s="157" t="s">
        <v>277</v>
      </c>
      <c r="BN48" s="156"/>
      <c r="BO48" s="157"/>
      <c r="BP48" s="163">
        <v>3.58</v>
      </c>
      <c r="BQ48" s="157" t="s">
        <v>277</v>
      </c>
      <c r="BR48" s="156"/>
      <c r="BS48" s="157"/>
      <c r="BT48" s="163">
        <v>3.58</v>
      </c>
      <c r="BU48" s="157" t="s">
        <v>277</v>
      </c>
      <c r="BV48" s="156"/>
      <c r="BW48" s="157"/>
      <c r="BX48" s="163">
        <v>3.58</v>
      </c>
      <c r="BY48" s="157" t="s">
        <v>277</v>
      </c>
      <c r="BZ48" s="156"/>
      <c r="CA48" s="157"/>
      <c r="CB48" s="161">
        <v>3.51</v>
      </c>
      <c r="CC48" s="157" t="s">
        <v>277</v>
      </c>
      <c r="CD48" s="156"/>
      <c r="CE48" s="157"/>
      <c r="CF48" s="161">
        <v>3.51</v>
      </c>
      <c r="CG48" s="157" t="s">
        <v>277</v>
      </c>
      <c r="CH48" s="156"/>
      <c r="CI48" s="157"/>
      <c r="CJ48" s="156">
        <v>3.44</v>
      </c>
      <c r="CK48" s="157" t="s">
        <v>277</v>
      </c>
      <c r="CL48" s="156"/>
      <c r="CM48" s="157"/>
      <c r="CO48" s="156">
        <v>3.37</v>
      </c>
      <c r="CP48" s="157" t="s">
        <v>277</v>
      </c>
      <c r="CQ48" s="156"/>
      <c r="CR48" s="157"/>
    </row>
    <row r="49" spans="1:96" s="22" customFormat="1" ht="26.45" customHeight="1">
      <c r="A49" s="11"/>
      <c r="B49" s="171" t="s">
        <v>260</v>
      </c>
      <c r="C49" s="168"/>
      <c r="D49" s="168"/>
      <c r="E49" s="168"/>
      <c r="F49" s="168"/>
      <c r="G49" s="168"/>
      <c r="H49" s="168"/>
      <c r="I49" s="168"/>
      <c r="J49" s="168"/>
      <c r="K49" s="168"/>
      <c r="L49" s="168"/>
      <c r="M49" s="168"/>
      <c r="N49" s="168"/>
      <c r="O49" s="168"/>
      <c r="P49" s="168"/>
      <c r="Q49" s="168"/>
      <c r="R49" s="168"/>
      <c r="S49" s="168"/>
      <c r="T49" s="168"/>
      <c r="U49" s="168"/>
      <c r="V49" s="168"/>
      <c r="W49" s="168"/>
      <c r="X49" s="168"/>
      <c r="Y49" s="168"/>
      <c r="Z49" s="168"/>
      <c r="AA49" s="168"/>
      <c r="AB49" s="168"/>
      <c r="AC49" s="168"/>
      <c r="AD49" s="168"/>
      <c r="AE49" s="168"/>
      <c r="AF49" s="168"/>
      <c r="AG49" s="168"/>
      <c r="AH49" s="168"/>
      <c r="AI49" s="168"/>
      <c r="AJ49" s="282"/>
      <c r="AK49" s="162"/>
      <c r="AL49" s="332"/>
      <c r="AM49" s="162"/>
      <c r="AN49" s="277"/>
      <c r="AO49" s="164"/>
      <c r="AP49" s="277"/>
      <c r="AQ49" s="164" t="s">
        <v>276</v>
      </c>
      <c r="AS49" s="164"/>
      <c r="AT49" s="340">
        <v>172.15</v>
      </c>
      <c r="AU49" s="175" t="s">
        <v>278</v>
      </c>
      <c r="AV49" s="287"/>
      <c r="AW49" s="164"/>
      <c r="AX49" s="340">
        <v>168.77</v>
      </c>
      <c r="AY49" s="164" t="s">
        <v>277</v>
      </c>
      <c r="AZ49" s="287"/>
      <c r="BA49" s="164"/>
      <c r="BB49" s="163"/>
      <c r="BC49" s="164"/>
      <c r="BD49" s="163"/>
      <c r="BE49" s="164"/>
      <c r="BF49" s="163"/>
      <c r="BG49" s="164"/>
      <c r="BH49" s="163"/>
      <c r="BI49" s="164"/>
      <c r="BJ49" s="163"/>
      <c r="BK49" s="164"/>
      <c r="BL49" s="163"/>
      <c r="BM49" s="164"/>
      <c r="BN49" s="163"/>
      <c r="BO49" s="164"/>
      <c r="BP49" s="163"/>
      <c r="BQ49" s="164"/>
      <c r="BR49" s="163"/>
      <c r="BS49" s="164"/>
      <c r="BT49" s="163"/>
      <c r="BU49" s="164"/>
      <c r="BV49" s="163"/>
      <c r="BW49" s="164"/>
      <c r="BX49" s="163"/>
      <c r="BY49" s="164"/>
      <c r="BZ49" s="163"/>
      <c r="CA49" s="164"/>
      <c r="CB49" s="214"/>
      <c r="CC49" s="164"/>
      <c r="CD49" s="163"/>
      <c r="CE49" s="164"/>
      <c r="CF49" s="214"/>
      <c r="CG49" s="164"/>
      <c r="CH49" s="163"/>
      <c r="CI49" s="164"/>
      <c r="CJ49" s="163"/>
      <c r="CK49" s="164"/>
      <c r="CL49" s="163"/>
      <c r="CM49" s="164"/>
      <c r="CO49" s="163"/>
      <c r="CP49" s="164"/>
      <c r="CQ49" s="163"/>
      <c r="CR49" s="164"/>
    </row>
    <row r="50" spans="1:96" ht="15.6" customHeight="1">
      <c r="AF50" s="212"/>
      <c r="AH50" s="212"/>
      <c r="AJ50" s="149"/>
      <c r="AK50" s="393"/>
      <c r="AL50" s="336"/>
      <c r="AM50" s="393"/>
      <c r="AN50" s="280"/>
      <c r="AO50" s="155"/>
      <c r="AQ50" s="155"/>
      <c r="AR50" s="280"/>
      <c r="AS50" s="155"/>
      <c r="AU50" s="155"/>
      <c r="AV50" s="158"/>
      <c r="AW50" s="155"/>
      <c r="AX50" s="154"/>
      <c r="AY50" s="155"/>
      <c r="AZ50" s="158"/>
      <c r="BA50" s="155"/>
      <c r="BB50" s="154"/>
      <c r="BC50" s="155"/>
      <c r="BD50" s="158"/>
      <c r="BE50" s="155"/>
      <c r="BF50" s="154"/>
      <c r="BG50" s="155"/>
      <c r="BH50" s="158"/>
      <c r="BI50" s="155"/>
      <c r="BJ50" s="154"/>
      <c r="BK50" s="155"/>
      <c r="BL50" s="158"/>
      <c r="BM50" s="155"/>
      <c r="BN50" s="154"/>
      <c r="BO50" s="155"/>
      <c r="BP50" s="158"/>
      <c r="BQ50" s="155"/>
      <c r="BR50" s="154"/>
      <c r="BS50" s="155"/>
      <c r="BT50" s="158"/>
      <c r="BU50" s="155"/>
      <c r="BV50" s="154"/>
      <c r="BW50" s="155"/>
      <c r="BX50" s="158"/>
      <c r="BY50" s="155"/>
      <c r="BZ50" s="154"/>
      <c r="CA50" s="155"/>
      <c r="CB50" s="158"/>
      <c r="CC50" s="155"/>
      <c r="CD50" s="154"/>
      <c r="CE50" s="155"/>
      <c r="CF50" s="158"/>
      <c r="CG50" s="155"/>
      <c r="CH50" s="154"/>
      <c r="CI50" s="155"/>
      <c r="CJ50" s="154"/>
      <c r="CK50" s="155"/>
      <c r="CL50" s="154"/>
      <c r="CM50" s="155"/>
      <c r="CN50"/>
      <c r="CO50" s="154"/>
      <c r="CP50" s="155"/>
      <c r="CQ50" s="154"/>
      <c r="CR50" s="155"/>
    </row>
    <row r="51" spans="1:96" s="151" customFormat="1" ht="15.6" customHeight="1">
      <c r="A51" s="151" t="s">
        <v>279</v>
      </c>
      <c r="B51" s="170"/>
      <c r="C51" s="165"/>
      <c r="D51" s="165"/>
      <c r="E51" s="165"/>
      <c r="F51" s="165"/>
      <c r="G51" s="165"/>
      <c r="H51" s="165"/>
      <c r="I51" s="165"/>
      <c r="J51" s="165"/>
      <c r="K51" s="165"/>
      <c r="L51" s="165"/>
      <c r="M51" s="165"/>
      <c r="N51" s="165"/>
      <c r="O51" s="165"/>
      <c r="P51" s="165"/>
      <c r="Q51" s="165"/>
      <c r="R51" s="165"/>
      <c r="S51" s="165"/>
      <c r="T51" s="165"/>
      <c r="U51" s="165"/>
      <c r="V51" s="165"/>
      <c r="W51" s="165"/>
      <c r="X51" s="165"/>
      <c r="Y51" s="165"/>
      <c r="Z51" s="165"/>
      <c r="AA51" s="165"/>
      <c r="AB51" s="165"/>
      <c r="AC51" s="165"/>
      <c r="AD51" s="165"/>
      <c r="AE51" s="165"/>
      <c r="AF51" s="165"/>
      <c r="AG51" s="165"/>
      <c r="AH51" s="165"/>
      <c r="AI51" s="165"/>
      <c r="AJ51" s="329"/>
      <c r="AK51" s="165"/>
      <c r="AL51" s="329"/>
      <c r="AM51" s="165"/>
      <c r="AN51" s="281"/>
      <c r="AO51" s="167"/>
      <c r="AP51" s="281"/>
      <c r="AQ51" s="167"/>
      <c r="AR51" s="281"/>
      <c r="AS51" s="167"/>
      <c r="AT51" s="281"/>
      <c r="AU51" s="167"/>
      <c r="AV51" s="213"/>
      <c r="AW51" s="167"/>
      <c r="AX51" s="166"/>
      <c r="AY51" s="167"/>
      <c r="AZ51" s="213"/>
      <c r="BA51" s="167"/>
      <c r="BB51" s="166"/>
      <c r="BC51" s="167"/>
      <c r="BD51" s="213"/>
      <c r="BE51" s="167"/>
      <c r="BF51" s="166"/>
      <c r="BG51" s="167"/>
      <c r="BH51" s="213"/>
      <c r="BI51" s="167"/>
      <c r="BJ51" s="166"/>
      <c r="BK51" s="167"/>
      <c r="BL51" s="213"/>
      <c r="BM51" s="167"/>
      <c r="BN51" s="166"/>
      <c r="BO51" s="167"/>
      <c r="BP51" s="213"/>
      <c r="BQ51" s="167"/>
      <c r="BR51" s="166"/>
      <c r="BS51" s="167"/>
      <c r="BT51" s="213"/>
      <c r="BU51" s="167"/>
      <c r="BV51" s="166"/>
      <c r="BW51" s="167"/>
      <c r="BX51" s="213"/>
      <c r="BY51" s="167"/>
      <c r="BZ51" s="166"/>
      <c r="CA51" s="167"/>
      <c r="CB51" s="213"/>
      <c r="CC51" s="167"/>
      <c r="CD51" s="166"/>
      <c r="CE51" s="167"/>
      <c r="CF51" s="213"/>
      <c r="CG51" s="167"/>
      <c r="CH51" s="166"/>
      <c r="CI51" s="167"/>
      <c r="CJ51" s="166"/>
      <c r="CK51" s="167"/>
      <c r="CL51" s="166"/>
      <c r="CM51" s="167"/>
      <c r="CO51" s="166"/>
      <c r="CP51" s="167"/>
      <c r="CQ51" s="166"/>
      <c r="CR51" s="167"/>
    </row>
    <row r="52" spans="1:96" ht="15.6" customHeight="1">
      <c r="B52" s="569" t="s">
        <v>248</v>
      </c>
      <c r="AF52" s="212"/>
      <c r="AH52" s="212"/>
      <c r="AJ52" s="149"/>
      <c r="AK52" s="393"/>
      <c r="AL52" s="336"/>
      <c r="AM52" s="393"/>
      <c r="AN52" s="277"/>
      <c r="AO52" s="164" t="s">
        <v>280</v>
      </c>
      <c r="AP52" s="287"/>
      <c r="AQ52" s="157"/>
      <c r="AR52" s="180">
        <v>6.05</v>
      </c>
      <c r="AS52" s="155" t="s">
        <v>281</v>
      </c>
      <c r="AT52" s="154"/>
      <c r="AU52" s="155"/>
      <c r="AV52" s="285">
        <v>5.93</v>
      </c>
      <c r="AW52" s="155" t="s">
        <v>281</v>
      </c>
      <c r="AX52" s="154"/>
      <c r="AY52" s="155"/>
      <c r="AZ52" s="285">
        <v>5.93</v>
      </c>
      <c r="BA52" s="155" t="s">
        <v>281</v>
      </c>
      <c r="BB52" s="154"/>
      <c r="BC52" s="155"/>
      <c r="BD52" s="180">
        <v>5.93</v>
      </c>
      <c r="BE52" s="155" t="s">
        <v>281</v>
      </c>
      <c r="BF52" s="154"/>
      <c r="BG52" s="155"/>
      <c r="BH52" s="180">
        <v>5.93</v>
      </c>
      <c r="BI52" s="155" t="s">
        <v>281</v>
      </c>
      <c r="BJ52" s="154"/>
      <c r="BK52" s="155"/>
      <c r="BL52" s="180">
        <v>5.81</v>
      </c>
      <c r="BM52" s="155" t="s">
        <v>281</v>
      </c>
      <c r="BN52" s="154"/>
      <c r="BO52" s="155"/>
      <c r="BP52" s="180">
        <v>5.81</v>
      </c>
      <c r="BQ52" s="155" t="s">
        <v>281</v>
      </c>
      <c r="BR52" s="154"/>
      <c r="BS52" s="155"/>
      <c r="BT52" s="180">
        <v>5.81</v>
      </c>
      <c r="BU52" s="155" t="s">
        <v>281</v>
      </c>
      <c r="BV52" s="154"/>
      <c r="BW52" s="155"/>
      <c r="BX52" s="180">
        <v>5.81</v>
      </c>
      <c r="BY52" s="155" t="s">
        <v>281</v>
      </c>
      <c r="BZ52" s="154"/>
      <c r="CA52" s="155"/>
      <c r="CB52" s="158">
        <v>5.7</v>
      </c>
      <c r="CC52" s="155" t="s">
        <v>281</v>
      </c>
      <c r="CD52" s="154"/>
      <c r="CE52" s="155"/>
      <c r="CF52" s="158">
        <v>5.7</v>
      </c>
      <c r="CG52" s="155" t="s">
        <v>281</v>
      </c>
      <c r="CH52" s="154"/>
      <c r="CI52" s="155"/>
      <c r="CJ52" s="154">
        <v>5.59</v>
      </c>
      <c r="CK52" s="155" t="s">
        <v>281</v>
      </c>
      <c r="CL52" s="154"/>
      <c r="CM52" s="155"/>
      <c r="CN52"/>
      <c r="CO52" s="154">
        <v>5.48</v>
      </c>
      <c r="CP52" s="155" t="s">
        <v>281</v>
      </c>
      <c r="CQ52" s="154"/>
      <c r="CR52" s="155"/>
    </row>
    <row r="53" spans="1:96" ht="15.6" customHeight="1">
      <c r="B53" s="570"/>
      <c r="AF53" s="212"/>
      <c r="AH53" s="212"/>
      <c r="AJ53" s="149"/>
      <c r="AK53" s="393"/>
      <c r="AL53" s="336"/>
      <c r="AM53" s="393"/>
      <c r="AN53" s="149"/>
      <c r="AO53" s="155"/>
      <c r="AP53" s="154"/>
      <c r="AQ53" s="155"/>
      <c r="AR53" s="154">
        <v>3.58</v>
      </c>
      <c r="AS53" s="155" t="s">
        <v>282</v>
      </c>
      <c r="AT53" s="154"/>
      <c r="AU53" s="155"/>
      <c r="AV53" s="288">
        <v>3.51</v>
      </c>
      <c r="AW53" s="155" t="s">
        <v>282</v>
      </c>
      <c r="AX53" s="154"/>
      <c r="AY53" s="155"/>
      <c r="AZ53" s="288">
        <v>3.51</v>
      </c>
      <c r="BA53" s="155" t="s">
        <v>282</v>
      </c>
      <c r="BB53" s="154"/>
      <c r="BC53" s="155"/>
      <c r="BD53" s="154">
        <v>3.51</v>
      </c>
      <c r="BE53" s="155" t="s">
        <v>282</v>
      </c>
      <c r="BF53" s="154"/>
      <c r="BG53" s="155"/>
      <c r="BH53" s="154">
        <v>3.51</v>
      </c>
      <c r="BI53" s="155" t="s">
        <v>282</v>
      </c>
      <c r="BJ53" s="154"/>
      <c r="BK53" s="155"/>
      <c r="BL53" s="154">
        <v>3.44</v>
      </c>
      <c r="BM53" s="155" t="s">
        <v>282</v>
      </c>
      <c r="BN53" s="154"/>
      <c r="BO53" s="155"/>
      <c r="BP53" s="154">
        <v>3.44</v>
      </c>
      <c r="BQ53" s="155" t="s">
        <v>282</v>
      </c>
      <c r="BR53" s="154"/>
      <c r="BS53" s="155"/>
      <c r="BT53" s="154">
        <v>3.44</v>
      </c>
      <c r="BU53" s="155" t="s">
        <v>282</v>
      </c>
      <c r="BV53" s="154"/>
      <c r="BW53" s="155"/>
      <c r="BX53" s="154">
        <v>3.44</v>
      </c>
      <c r="BY53" s="155" t="s">
        <v>282</v>
      </c>
      <c r="BZ53" s="154"/>
      <c r="CA53" s="155"/>
      <c r="CB53" s="158">
        <v>3.37</v>
      </c>
      <c r="CC53" s="155" t="s">
        <v>282</v>
      </c>
      <c r="CD53" s="154"/>
      <c r="CE53" s="155"/>
      <c r="CF53" s="158">
        <v>3.37</v>
      </c>
      <c r="CG53" s="155" t="s">
        <v>282</v>
      </c>
      <c r="CH53" s="154"/>
      <c r="CI53" s="155"/>
      <c r="CJ53" s="154">
        <v>3.3</v>
      </c>
      <c r="CK53" s="155" t="s">
        <v>282</v>
      </c>
      <c r="CL53" s="154"/>
      <c r="CM53" s="155"/>
      <c r="CN53"/>
      <c r="CO53" s="154">
        <v>3.24</v>
      </c>
      <c r="CP53" s="155" t="s">
        <v>282</v>
      </c>
      <c r="CQ53" s="154"/>
      <c r="CR53" s="155"/>
    </row>
    <row r="54" spans="1:96" s="113" customFormat="1" ht="15.6" customHeight="1">
      <c r="B54" s="571"/>
      <c r="C54" s="159"/>
      <c r="D54" s="159"/>
      <c r="E54" s="159"/>
      <c r="F54" s="159"/>
      <c r="G54" s="159"/>
      <c r="H54" s="159"/>
      <c r="I54" s="159"/>
      <c r="J54" s="159"/>
      <c r="K54" s="159"/>
      <c r="L54" s="159"/>
      <c r="M54" s="159"/>
      <c r="N54" s="159"/>
      <c r="O54" s="159"/>
      <c r="P54" s="159"/>
      <c r="Q54" s="159"/>
      <c r="R54" s="159"/>
      <c r="S54" s="159"/>
      <c r="T54" s="159"/>
      <c r="U54" s="159"/>
      <c r="V54" s="159"/>
      <c r="W54" s="159"/>
      <c r="X54" s="159"/>
      <c r="Y54" s="159"/>
      <c r="Z54" s="159"/>
      <c r="AA54" s="159"/>
      <c r="AB54" s="159"/>
      <c r="AC54" s="159"/>
      <c r="AD54" s="159"/>
      <c r="AE54" s="159"/>
      <c r="AF54" s="159"/>
      <c r="AG54" s="159"/>
      <c r="AH54" s="159"/>
      <c r="AI54" s="159"/>
      <c r="AJ54" s="284"/>
      <c r="AK54" s="394"/>
      <c r="AL54" s="334"/>
      <c r="AM54" s="394"/>
      <c r="AN54" s="284"/>
      <c r="AO54" s="157"/>
      <c r="AP54" s="284"/>
      <c r="AQ54" s="157"/>
      <c r="AR54" s="156">
        <v>3.12</v>
      </c>
      <c r="AS54" s="157" t="s">
        <v>283</v>
      </c>
      <c r="AT54" s="156"/>
      <c r="AU54" s="157"/>
      <c r="AV54" s="289">
        <v>3.06</v>
      </c>
      <c r="AW54" s="157" t="s">
        <v>283</v>
      </c>
      <c r="AX54" s="156"/>
      <c r="AY54" s="157"/>
      <c r="AZ54" s="289">
        <v>3.06</v>
      </c>
      <c r="BA54" s="157" t="s">
        <v>283</v>
      </c>
      <c r="BB54" s="156"/>
      <c r="BC54" s="157"/>
      <c r="BD54" s="156">
        <v>3.06</v>
      </c>
      <c r="BE54" s="157" t="s">
        <v>283</v>
      </c>
      <c r="BF54" s="156"/>
      <c r="BG54" s="157"/>
      <c r="BH54" s="156">
        <v>3.06</v>
      </c>
      <c r="BI54" s="157" t="s">
        <v>283</v>
      </c>
      <c r="BJ54" s="156"/>
      <c r="BK54" s="157"/>
      <c r="BL54" s="156">
        <v>3</v>
      </c>
      <c r="BM54" s="157" t="s">
        <v>283</v>
      </c>
      <c r="BN54" s="156"/>
      <c r="BO54" s="157"/>
      <c r="BP54" s="156">
        <v>3</v>
      </c>
      <c r="BQ54" s="157" t="s">
        <v>283</v>
      </c>
      <c r="BR54" s="156"/>
      <c r="BS54" s="157"/>
      <c r="BT54" s="156">
        <v>3</v>
      </c>
      <c r="BU54" s="157" t="s">
        <v>283</v>
      </c>
      <c r="BV54" s="156"/>
      <c r="BW54" s="157"/>
      <c r="BX54" s="156">
        <v>3</v>
      </c>
      <c r="BY54" s="157" t="s">
        <v>283</v>
      </c>
      <c r="BZ54" s="156"/>
      <c r="CA54" s="157"/>
      <c r="CB54" s="161">
        <v>2.94</v>
      </c>
      <c r="CC54" s="157" t="s">
        <v>283</v>
      </c>
      <c r="CD54" s="156"/>
      <c r="CE54" s="157"/>
      <c r="CF54" s="161">
        <v>2.94</v>
      </c>
      <c r="CG54" s="157" t="s">
        <v>283</v>
      </c>
      <c r="CH54" s="156"/>
      <c r="CI54" s="157"/>
      <c r="CJ54" s="156">
        <v>2.88</v>
      </c>
      <c r="CK54" s="157" t="s">
        <v>283</v>
      </c>
      <c r="CL54" s="156"/>
      <c r="CM54" s="157"/>
      <c r="CO54" s="156">
        <v>2.82</v>
      </c>
      <c r="CP54" s="157" t="s">
        <v>283</v>
      </c>
      <c r="CQ54" s="156"/>
      <c r="CR54" s="157"/>
    </row>
    <row r="55" spans="1:96" ht="15.6" customHeight="1">
      <c r="B55" s="569" t="s">
        <v>250</v>
      </c>
      <c r="AF55" s="212"/>
      <c r="AH55" s="212"/>
      <c r="AJ55" s="149"/>
      <c r="AK55" s="393"/>
      <c r="AL55" s="336"/>
      <c r="AM55" s="393"/>
      <c r="AN55" s="277"/>
      <c r="AO55" s="164" t="s">
        <v>280</v>
      </c>
      <c r="AP55" s="287"/>
      <c r="AQ55" s="157"/>
      <c r="AR55" s="180">
        <v>41.63</v>
      </c>
      <c r="AS55" s="155" t="s">
        <v>281</v>
      </c>
      <c r="AT55" s="154"/>
      <c r="AU55" s="155"/>
      <c r="AV55" s="285">
        <v>40.81</v>
      </c>
      <c r="AW55" s="155" t="s">
        <v>281</v>
      </c>
      <c r="AX55" s="154"/>
      <c r="AY55" s="155"/>
      <c r="AZ55" s="285">
        <v>40.81</v>
      </c>
      <c r="BA55" s="155" t="s">
        <v>281</v>
      </c>
      <c r="BB55" s="154"/>
      <c r="BC55" s="155"/>
      <c r="BD55" s="180">
        <v>40.81</v>
      </c>
      <c r="BE55" s="155" t="s">
        <v>281</v>
      </c>
      <c r="BF55" s="154"/>
      <c r="BG55" s="155"/>
      <c r="BH55" s="180">
        <v>40.81</v>
      </c>
      <c r="BI55" s="155" t="s">
        <v>281</v>
      </c>
      <c r="BJ55" s="154"/>
      <c r="BK55" s="155"/>
      <c r="BL55" s="180">
        <v>40.01</v>
      </c>
      <c r="BM55" s="155" t="s">
        <v>281</v>
      </c>
      <c r="BN55" s="154"/>
      <c r="BO55" s="155"/>
      <c r="BP55" s="180">
        <v>35.06</v>
      </c>
      <c r="BQ55" s="155" t="s">
        <v>281</v>
      </c>
      <c r="BR55" s="154"/>
      <c r="BS55" s="155"/>
      <c r="BT55" s="180">
        <v>35.06</v>
      </c>
      <c r="BU55" s="155" t="s">
        <v>281</v>
      </c>
      <c r="BV55" s="154"/>
      <c r="BW55" s="155"/>
      <c r="BX55" s="180">
        <v>35.06</v>
      </c>
      <c r="BY55" s="155" t="s">
        <v>281</v>
      </c>
      <c r="BZ55" s="154"/>
      <c r="CA55" s="155"/>
      <c r="CB55" s="158">
        <v>34.369999999999997</v>
      </c>
      <c r="CC55" s="155" t="s">
        <v>281</v>
      </c>
      <c r="CD55" s="154"/>
      <c r="CE55" s="155"/>
      <c r="CF55" s="158">
        <v>34.369999999999997</v>
      </c>
      <c r="CG55" s="155" t="s">
        <v>281</v>
      </c>
      <c r="CH55" s="154"/>
      <c r="CI55" s="155"/>
      <c r="CJ55" s="154">
        <v>33.700000000000003</v>
      </c>
      <c r="CK55" s="155" t="s">
        <v>281</v>
      </c>
      <c r="CL55" s="154"/>
      <c r="CM55" s="155"/>
      <c r="CN55"/>
      <c r="CO55" s="154">
        <v>33.04</v>
      </c>
      <c r="CP55" s="155" t="s">
        <v>281</v>
      </c>
      <c r="CQ55" s="154"/>
      <c r="CR55" s="155"/>
    </row>
    <row r="56" spans="1:96" ht="15.6" customHeight="1">
      <c r="B56" s="570"/>
      <c r="AF56" s="212"/>
      <c r="AH56" s="212"/>
      <c r="AJ56" s="149"/>
      <c r="AK56" s="393"/>
      <c r="AL56" s="336"/>
      <c r="AM56" s="393"/>
      <c r="AN56" s="149"/>
      <c r="AO56" s="155"/>
      <c r="AP56" s="154"/>
      <c r="AQ56" s="155"/>
      <c r="AR56" s="154">
        <v>24.65</v>
      </c>
      <c r="AS56" s="155" t="s">
        <v>282</v>
      </c>
      <c r="AT56" s="154"/>
      <c r="AU56" s="155"/>
      <c r="AV56" s="288">
        <v>24.17</v>
      </c>
      <c r="AW56" s="155" t="s">
        <v>282</v>
      </c>
      <c r="AX56" s="154"/>
      <c r="AY56" s="155"/>
      <c r="AZ56" s="288">
        <v>24.17</v>
      </c>
      <c r="BA56" s="155" t="s">
        <v>282</v>
      </c>
      <c r="BB56" s="154"/>
      <c r="BC56" s="155"/>
      <c r="BD56" s="154">
        <v>24.17</v>
      </c>
      <c r="BE56" s="155" t="s">
        <v>282</v>
      </c>
      <c r="BF56" s="154"/>
      <c r="BG56" s="155"/>
      <c r="BH56" s="154">
        <v>24.17</v>
      </c>
      <c r="BI56" s="155" t="s">
        <v>282</v>
      </c>
      <c r="BJ56" s="154"/>
      <c r="BK56" s="155"/>
      <c r="BL56" s="154">
        <v>23.7</v>
      </c>
      <c r="BM56" s="155" t="s">
        <v>282</v>
      </c>
      <c r="BN56" s="154"/>
      <c r="BO56" s="155"/>
      <c r="BP56" s="154">
        <v>20.77</v>
      </c>
      <c r="BQ56" s="155" t="s">
        <v>282</v>
      </c>
      <c r="BR56" s="154"/>
      <c r="BS56" s="155"/>
      <c r="BT56" s="154">
        <v>20.77</v>
      </c>
      <c r="BU56" s="155" t="s">
        <v>282</v>
      </c>
      <c r="BV56" s="154"/>
      <c r="BW56" s="155"/>
      <c r="BX56" s="154">
        <v>20.77</v>
      </c>
      <c r="BY56" s="155" t="s">
        <v>282</v>
      </c>
      <c r="BZ56" s="154"/>
      <c r="CA56" s="155"/>
      <c r="CB56" s="158">
        <v>20.36</v>
      </c>
      <c r="CC56" s="155" t="s">
        <v>282</v>
      </c>
      <c r="CD56" s="154"/>
      <c r="CE56" s="155"/>
      <c r="CF56" s="158">
        <v>20.36</v>
      </c>
      <c r="CG56" s="155" t="s">
        <v>282</v>
      </c>
      <c r="CH56" s="154"/>
      <c r="CI56" s="155"/>
      <c r="CJ56" s="154">
        <v>19.96</v>
      </c>
      <c r="CK56" s="155" t="s">
        <v>282</v>
      </c>
      <c r="CL56" s="154"/>
      <c r="CM56" s="155"/>
      <c r="CN56"/>
      <c r="CO56" s="154">
        <v>19.57</v>
      </c>
      <c r="CP56" s="155" t="s">
        <v>282</v>
      </c>
      <c r="CQ56" s="154"/>
      <c r="CR56" s="155"/>
    </row>
    <row r="57" spans="1:96" s="113" customFormat="1" ht="15.6" customHeight="1">
      <c r="B57" s="571"/>
      <c r="C57" s="159"/>
      <c r="D57" s="159"/>
      <c r="E57" s="159"/>
      <c r="F57" s="159"/>
      <c r="G57" s="159"/>
      <c r="H57" s="159"/>
      <c r="I57" s="159"/>
      <c r="J57" s="159"/>
      <c r="K57" s="159"/>
      <c r="L57" s="159"/>
      <c r="M57" s="159"/>
      <c r="N57" s="159"/>
      <c r="O57" s="159"/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  <c r="AF57" s="159"/>
      <c r="AG57" s="159"/>
      <c r="AH57" s="159"/>
      <c r="AI57" s="159"/>
      <c r="AJ57" s="284"/>
      <c r="AK57" s="394"/>
      <c r="AL57" s="334"/>
      <c r="AM57" s="394"/>
      <c r="AN57" s="284"/>
      <c r="AO57" s="157"/>
      <c r="AP57" s="284"/>
      <c r="AQ57" s="157"/>
      <c r="AR57" s="156">
        <v>21.44</v>
      </c>
      <c r="AS57" s="157" t="s">
        <v>283</v>
      </c>
      <c r="AT57" s="156"/>
      <c r="AU57" s="157"/>
      <c r="AV57" s="289">
        <v>21.02</v>
      </c>
      <c r="AW57" s="157" t="s">
        <v>283</v>
      </c>
      <c r="AX57" s="156"/>
      <c r="AY57" s="157"/>
      <c r="AZ57" s="289">
        <v>21.02</v>
      </c>
      <c r="BA57" s="157" t="s">
        <v>283</v>
      </c>
      <c r="BB57" s="156"/>
      <c r="BC57" s="157"/>
      <c r="BD57" s="156">
        <v>21.02</v>
      </c>
      <c r="BE57" s="157" t="s">
        <v>283</v>
      </c>
      <c r="BF57" s="156"/>
      <c r="BG57" s="157"/>
      <c r="BH57" s="156">
        <v>21.02</v>
      </c>
      <c r="BI57" s="157" t="s">
        <v>283</v>
      </c>
      <c r="BJ57" s="156"/>
      <c r="BK57" s="157"/>
      <c r="BL57" s="156">
        <v>20.61</v>
      </c>
      <c r="BM57" s="157" t="s">
        <v>283</v>
      </c>
      <c r="BN57" s="156"/>
      <c r="BO57" s="157"/>
      <c r="BP57" s="156">
        <v>18.02</v>
      </c>
      <c r="BQ57" s="157" t="s">
        <v>283</v>
      </c>
      <c r="BR57" s="156"/>
      <c r="BS57" s="157"/>
      <c r="BT57" s="156">
        <v>18.02</v>
      </c>
      <c r="BU57" s="157" t="s">
        <v>283</v>
      </c>
      <c r="BV57" s="156"/>
      <c r="BW57" s="157"/>
      <c r="BX57" s="156">
        <v>18.02</v>
      </c>
      <c r="BY57" s="157" t="s">
        <v>283</v>
      </c>
      <c r="BZ57" s="156"/>
      <c r="CA57" s="157"/>
      <c r="CB57" s="161">
        <v>17.670000000000002</v>
      </c>
      <c r="CC57" s="157" t="s">
        <v>283</v>
      </c>
      <c r="CD57" s="156"/>
      <c r="CE57" s="157"/>
      <c r="CF57" s="161">
        <v>17.670000000000002</v>
      </c>
      <c r="CG57" s="157" t="s">
        <v>283</v>
      </c>
      <c r="CH57" s="156"/>
      <c r="CI57" s="157"/>
      <c r="CJ57" s="156">
        <v>17.32</v>
      </c>
      <c r="CK57" s="157" t="s">
        <v>283</v>
      </c>
      <c r="CL57" s="156"/>
      <c r="CM57" s="157"/>
      <c r="CO57" s="156">
        <v>16.98</v>
      </c>
      <c r="CP57" s="157" t="s">
        <v>283</v>
      </c>
      <c r="CQ57" s="156"/>
      <c r="CR57" s="157"/>
    </row>
    <row r="58" spans="1:96" ht="15.6" customHeight="1">
      <c r="B58" s="569" t="s">
        <v>284</v>
      </c>
      <c r="AF58" s="212"/>
      <c r="AH58" s="212"/>
      <c r="AJ58" s="149"/>
      <c r="AK58" s="393"/>
      <c r="AL58" s="336"/>
      <c r="AM58" s="393"/>
      <c r="AN58" s="277"/>
      <c r="AO58" s="164" t="s">
        <v>280</v>
      </c>
      <c r="AP58" s="287"/>
      <c r="AQ58" s="157" t="s">
        <v>280</v>
      </c>
      <c r="AR58" s="180">
        <v>67.27</v>
      </c>
      <c r="AS58" s="155" t="s">
        <v>281</v>
      </c>
      <c r="AT58" s="180">
        <v>23.02</v>
      </c>
      <c r="AU58" s="155" t="s">
        <v>281</v>
      </c>
      <c r="AV58" s="285">
        <v>65.95</v>
      </c>
      <c r="AW58" s="155" t="s">
        <v>281</v>
      </c>
      <c r="AX58" s="283">
        <v>22.57</v>
      </c>
      <c r="AY58" s="155" t="s">
        <v>281</v>
      </c>
      <c r="AZ58" s="285">
        <v>65.95</v>
      </c>
      <c r="BA58" s="155" t="s">
        <v>281</v>
      </c>
      <c r="BB58" s="283">
        <v>22.57</v>
      </c>
      <c r="BC58" s="155" t="s">
        <v>281</v>
      </c>
      <c r="BD58" s="180">
        <v>65.95</v>
      </c>
      <c r="BE58" s="155" t="s">
        <v>281</v>
      </c>
      <c r="BF58" s="180">
        <v>22.57</v>
      </c>
      <c r="BG58" s="155" t="s">
        <v>281</v>
      </c>
      <c r="BH58" s="180">
        <v>65.95</v>
      </c>
      <c r="BI58" s="155" t="s">
        <v>281</v>
      </c>
      <c r="BJ58" s="180">
        <v>22.57</v>
      </c>
      <c r="BK58" s="155" t="s">
        <v>281</v>
      </c>
      <c r="BL58" s="180">
        <v>64.66</v>
      </c>
      <c r="BM58" s="155" t="s">
        <v>281</v>
      </c>
      <c r="BN58" s="154">
        <v>22.13</v>
      </c>
      <c r="BO58" s="155" t="s">
        <v>281</v>
      </c>
      <c r="BP58" s="180">
        <v>64.66</v>
      </c>
      <c r="BQ58" s="155" t="s">
        <v>281</v>
      </c>
      <c r="BR58" s="180">
        <v>22.13</v>
      </c>
      <c r="BS58" s="155" t="s">
        <v>281</v>
      </c>
      <c r="BT58" s="180">
        <v>22.13</v>
      </c>
      <c r="BU58" s="155" t="s">
        <v>281</v>
      </c>
      <c r="BV58" s="180">
        <v>22.13</v>
      </c>
      <c r="BW58" s="155" t="s">
        <v>281</v>
      </c>
      <c r="BX58" s="180">
        <v>22.13</v>
      </c>
      <c r="BY58" s="155" t="s">
        <v>281</v>
      </c>
      <c r="BZ58" s="180">
        <v>22.13</v>
      </c>
      <c r="CA58" s="155" t="s">
        <v>281</v>
      </c>
      <c r="CB58" s="158">
        <v>21.7</v>
      </c>
      <c r="CC58" s="155" t="s">
        <v>281</v>
      </c>
      <c r="CD58" s="154">
        <v>21.7</v>
      </c>
      <c r="CE58" s="155" t="s">
        <v>281</v>
      </c>
      <c r="CF58" s="158">
        <v>21.7</v>
      </c>
      <c r="CG58" s="155" t="s">
        <v>281</v>
      </c>
      <c r="CH58" s="154">
        <v>21.7</v>
      </c>
      <c r="CI58" s="155" t="s">
        <v>281</v>
      </c>
      <c r="CJ58" s="154">
        <v>21.27</v>
      </c>
      <c r="CK58" s="155" t="s">
        <v>281</v>
      </c>
      <c r="CL58" s="154">
        <v>21.27</v>
      </c>
      <c r="CM58" s="155" t="s">
        <v>281</v>
      </c>
      <c r="CN58" s="102"/>
      <c r="CO58" s="154">
        <v>20.85</v>
      </c>
      <c r="CP58" s="155" t="s">
        <v>281</v>
      </c>
      <c r="CQ58" s="154">
        <v>20.85</v>
      </c>
      <c r="CR58" s="155" t="s">
        <v>281</v>
      </c>
    </row>
    <row r="59" spans="1:96" ht="15.6" customHeight="1">
      <c r="B59" s="570"/>
      <c r="AF59" s="212"/>
      <c r="AH59" s="212"/>
      <c r="AJ59" s="149"/>
      <c r="AK59" s="393"/>
      <c r="AL59" s="336"/>
      <c r="AM59" s="393"/>
      <c r="AN59" s="149"/>
      <c r="AO59" s="155"/>
      <c r="AP59" s="154"/>
      <c r="AQ59" s="155"/>
      <c r="AR59" s="154">
        <v>33.64</v>
      </c>
      <c r="AS59" s="155" t="s">
        <v>282</v>
      </c>
      <c r="AT59" s="154">
        <v>11.51</v>
      </c>
      <c r="AU59" s="155" t="s">
        <v>282</v>
      </c>
      <c r="AV59" s="288">
        <v>32.979999999999997</v>
      </c>
      <c r="AW59" s="155" t="s">
        <v>282</v>
      </c>
      <c r="AX59" s="154">
        <v>11.28</v>
      </c>
      <c r="AY59" s="155" t="s">
        <v>282</v>
      </c>
      <c r="AZ59" s="288">
        <v>32.979999999999997</v>
      </c>
      <c r="BA59" s="155" t="s">
        <v>282</v>
      </c>
      <c r="BB59" s="154">
        <v>11.28</v>
      </c>
      <c r="BC59" s="155" t="s">
        <v>282</v>
      </c>
      <c r="BD59" s="154">
        <v>32.979999999999997</v>
      </c>
      <c r="BE59" s="155" t="s">
        <v>282</v>
      </c>
      <c r="BF59" s="154">
        <v>11.28</v>
      </c>
      <c r="BG59" s="155" t="s">
        <v>282</v>
      </c>
      <c r="BH59" s="154">
        <v>32.979999999999997</v>
      </c>
      <c r="BI59" s="155" t="s">
        <v>282</v>
      </c>
      <c r="BJ59" s="154">
        <v>11.28</v>
      </c>
      <c r="BK59" s="155" t="s">
        <v>282</v>
      </c>
      <c r="BL59" s="154">
        <v>32.33</v>
      </c>
      <c r="BM59" s="155" t="s">
        <v>282</v>
      </c>
      <c r="BN59" s="154">
        <v>11.06</v>
      </c>
      <c r="BO59" s="155" t="s">
        <v>282</v>
      </c>
      <c r="BP59" s="154">
        <v>32.33</v>
      </c>
      <c r="BQ59" s="155" t="s">
        <v>282</v>
      </c>
      <c r="BR59" s="154">
        <v>11.06</v>
      </c>
      <c r="BS59" s="155" t="s">
        <v>282</v>
      </c>
      <c r="BT59" s="154">
        <v>11.06</v>
      </c>
      <c r="BU59" s="155" t="s">
        <v>282</v>
      </c>
      <c r="BV59" s="154">
        <v>11.06</v>
      </c>
      <c r="BW59" s="155" t="s">
        <v>282</v>
      </c>
      <c r="BX59" s="154">
        <v>11.06</v>
      </c>
      <c r="BY59" s="155" t="s">
        <v>282</v>
      </c>
      <c r="BZ59" s="154">
        <v>11.06</v>
      </c>
      <c r="CA59" s="155" t="s">
        <v>282</v>
      </c>
      <c r="CB59" s="158">
        <v>10.84</v>
      </c>
      <c r="CC59" s="155" t="s">
        <v>282</v>
      </c>
      <c r="CD59" s="154">
        <v>10.84</v>
      </c>
      <c r="CE59" s="155" t="s">
        <v>282</v>
      </c>
      <c r="CF59" s="158">
        <v>10.84</v>
      </c>
      <c r="CG59" s="155" t="s">
        <v>282</v>
      </c>
      <c r="CH59" s="154">
        <v>10.84</v>
      </c>
      <c r="CI59" s="155" t="s">
        <v>282</v>
      </c>
      <c r="CJ59" s="154">
        <v>10.63</v>
      </c>
      <c r="CK59" s="155" t="s">
        <v>282</v>
      </c>
      <c r="CL59" s="154">
        <v>10.63</v>
      </c>
      <c r="CM59" s="155" t="s">
        <v>282</v>
      </c>
      <c r="CN59" s="102"/>
      <c r="CO59" s="154">
        <v>10.42</v>
      </c>
      <c r="CP59" s="155" t="s">
        <v>282</v>
      </c>
      <c r="CQ59" s="154">
        <v>10.42</v>
      </c>
      <c r="CR59" s="155" t="s">
        <v>282</v>
      </c>
    </row>
    <row r="60" spans="1:96" s="113" customFormat="1" ht="15.6" customHeight="1">
      <c r="B60" s="571"/>
      <c r="C60" s="159"/>
      <c r="D60" s="159"/>
      <c r="E60" s="159"/>
      <c r="F60" s="159"/>
      <c r="G60" s="159"/>
      <c r="H60" s="159"/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59"/>
      <c r="Z60" s="159"/>
      <c r="AA60" s="159"/>
      <c r="AB60" s="159"/>
      <c r="AC60" s="159"/>
      <c r="AD60" s="159"/>
      <c r="AE60" s="159"/>
      <c r="AF60" s="159"/>
      <c r="AG60" s="159"/>
      <c r="AH60" s="159"/>
      <c r="AI60" s="159"/>
      <c r="AJ60" s="284"/>
      <c r="AK60" s="394"/>
      <c r="AL60" s="334"/>
      <c r="AM60" s="394"/>
      <c r="AN60" s="284"/>
      <c r="AO60" s="157"/>
      <c r="AP60" s="284"/>
      <c r="AQ60" s="157"/>
      <c r="AR60" s="156">
        <v>21.86</v>
      </c>
      <c r="AS60" s="157" t="s">
        <v>283</v>
      </c>
      <c r="AT60" s="156">
        <v>7.11</v>
      </c>
      <c r="AU60" s="157" t="s">
        <v>283</v>
      </c>
      <c r="AV60" s="289">
        <v>21.43</v>
      </c>
      <c r="AW60" s="157" t="s">
        <v>283</v>
      </c>
      <c r="AX60" s="284">
        <v>6.97</v>
      </c>
      <c r="AY60" s="157" t="s">
        <v>283</v>
      </c>
      <c r="AZ60" s="289">
        <v>21.43</v>
      </c>
      <c r="BA60" s="157" t="s">
        <v>283</v>
      </c>
      <c r="BB60" s="284">
        <v>6.97</v>
      </c>
      <c r="BC60" s="157" t="s">
        <v>283</v>
      </c>
      <c r="BD60" s="156">
        <v>21.43</v>
      </c>
      <c r="BE60" s="157" t="s">
        <v>283</v>
      </c>
      <c r="BF60" s="156">
        <v>6.97</v>
      </c>
      <c r="BG60" s="157" t="s">
        <v>283</v>
      </c>
      <c r="BH60" s="156">
        <v>21.43</v>
      </c>
      <c r="BI60" s="157" t="s">
        <v>283</v>
      </c>
      <c r="BJ60" s="156">
        <v>6.97</v>
      </c>
      <c r="BK60" s="157" t="s">
        <v>283</v>
      </c>
      <c r="BL60" s="156">
        <v>21.01</v>
      </c>
      <c r="BM60" s="157" t="s">
        <v>283</v>
      </c>
      <c r="BN60" s="157">
        <v>6.83</v>
      </c>
      <c r="BO60" s="157" t="s">
        <v>283</v>
      </c>
      <c r="BP60" s="156">
        <v>21.01</v>
      </c>
      <c r="BQ60" s="157" t="s">
        <v>283</v>
      </c>
      <c r="BR60" s="156">
        <v>6.83</v>
      </c>
      <c r="BS60" s="157" t="s">
        <v>283</v>
      </c>
      <c r="BT60" s="156">
        <v>6.83</v>
      </c>
      <c r="BU60" s="157" t="s">
        <v>283</v>
      </c>
      <c r="BV60" s="156">
        <v>6.83</v>
      </c>
      <c r="BW60" s="157" t="s">
        <v>283</v>
      </c>
      <c r="BX60" s="156">
        <v>6.83</v>
      </c>
      <c r="BY60" s="157" t="s">
        <v>283</v>
      </c>
      <c r="BZ60" s="156">
        <v>6.83</v>
      </c>
      <c r="CA60" s="157" t="s">
        <v>283</v>
      </c>
      <c r="CB60" s="161">
        <v>6.7</v>
      </c>
      <c r="CC60" s="157" t="s">
        <v>283</v>
      </c>
      <c r="CD60" s="156">
        <v>6.7</v>
      </c>
      <c r="CE60" s="157" t="s">
        <v>283</v>
      </c>
      <c r="CF60" s="161">
        <v>6.7</v>
      </c>
      <c r="CG60" s="157" t="s">
        <v>283</v>
      </c>
      <c r="CH60" s="156">
        <v>6.7</v>
      </c>
      <c r="CI60" s="157" t="s">
        <v>283</v>
      </c>
      <c r="CJ60" s="156">
        <v>6.57</v>
      </c>
      <c r="CK60" s="157" t="s">
        <v>283</v>
      </c>
      <c r="CL60" s="156">
        <v>6.57</v>
      </c>
      <c r="CM60" s="157" t="s">
        <v>283</v>
      </c>
      <c r="CN60" s="160"/>
      <c r="CO60" s="156">
        <v>6.44</v>
      </c>
      <c r="CP60" s="157" t="s">
        <v>283</v>
      </c>
      <c r="CQ60" s="156">
        <v>6.44</v>
      </c>
      <c r="CR60" s="157" t="s">
        <v>283</v>
      </c>
    </row>
    <row r="61" spans="1:96" ht="15.6" customHeight="1">
      <c r="B61" s="569" t="s">
        <v>269</v>
      </c>
      <c r="AF61" s="212"/>
      <c r="AH61" s="212"/>
      <c r="AJ61" s="149"/>
      <c r="AK61" s="393"/>
      <c r="AL61" s="336"/>
      <c r="AM61" s="393"/>
      <c r="AN61" s="277"/>
      <c r="AO61" s="164" t="s">
        <v>285</v>
      </c>
      <c r="AP61" s="287"/>
      <c r="AQ61" s="157" t="s">
        <v>280</v>
      </c>
      <c r="AR61" s="180">
        <v>2325.38</v>
      </c>
      <c r="AS61" s="155" t="s">
        <v>255</v>
      </c>
      <c r="AT61" s="180">
        <v>15.21</v>
      </c>
      <c r="AU61" s="155" t="s">
        <v>281</v>
      </c>
      <c r="AV61" s="180">
        <v>2325.38</v>
      </c>
      <c r="AW61" s="155" t="s">
        <v>255</v>
      </c>
      <c r="AX61" s="283">
        <v>14.91</v>
      </c>
      <c r="AY61" s="155" t="s">
        <v>281</v>
      </c>
      <c r="AZ61" s="180">
        <v>2325.38</v>
      </c>
      <c r="BA61" s="155" t="s">
        <v>255</v>
      </c>
      <c r="BB61" s="283">
        <v>14.91</v>
      </c>
      <c r="BC61" s="155" t="s">
        <v>281</v>
      </c>
      <c r="BD61" s="180">
        <v>2325.38</v>
      </c>
      <c r="BE61" s="155" t="s">
        <v>255</v>
      </c>
      <c r="BF61" s="180">
        <v>14.91</v>
      </c>
      <c r="BG61" s="155" t="s">
        <v>281</v>
      </c>
      <c r="BH61" s="180">
        <v>2387.25</v>
      </c>
      <c r="BI61" s="155" t="s">
        <v>255</v>
      </c>
      <c r="BJ61" s="180">
        <v>14.91</v>
      </c>
      <c r="BK61" s="155" t="s">
        <v>281</v>
      </c>
      <c r="BL61" s="180">
        <v>2387.25</v>
      </c>
      <c r="BM61" s="155" t="s">
        <v>255</v>
      </c>
      <c r="BN61" s="154">
        <v>14.62</v>
      </c>
      <c r="BO61" s="155" t="s">
        <v>281</v>
      </c>
      <c r="BP61" s="180">
        <v>2188.6799999999998</v>
      </c>
      <c r="BQ61" s="155" t="s">
        <v>255</v>
      </c>
      <c r="BR61" s="180">
        <v>14.62</v>
      </c>
      <c r="BS61" s="155" t="s">
        <v>281</v>
      </c>
      <c r="BT61" s="180">
        <v>2188.6799999999998</v>
      </c>
      <c r="BU61" s="155" t="s">
        <v>255</v>
      </c>
      <c r="BV61" s="180">
        <v>14.62</v>
      </c>
      <c r="BW61" s="155" t="s">
        <v>281</v>
      </c>
      <c r="BX61" s="180">
        <v>2116.44</v>
      </c>
      <c r="BY61" s="155" t="s">
        <v>255</v>
      </c>
      <c r="BZ61" s="180">
        <v>14.62</v>
      </c>
      <c r="CA61" s="155" t="s">
        <v>281</v>
      </c>
      <c r="CB61" s="180">
        <v>2116.44</v>
      </c>
      <c r="CC61" s="155" t="s">
        <v>255</v>
      </c>
      <c r="CD61" s="154">
        <v>14.33</v>
      </c>
      <c r="CE61" s="155" t="s">
        <v>281</v>
      </c>
      <c r="CF61" s="158">
        <v>2448.4</v>
      </c>
      <c r="CG61" s="155" t="s">
        <v>255</v>
      </c>
      <c r="CH61" s="154">
        <v>14.33</v>
      </c>
      <c r="CI61" s="155" t="s">
        <v>281</v>
      </c>
      <c r="CJ61" s="158">
        <v>2272.61</v>
      </c>
      <c r="CK61" s="155" t="s">
        <v>255</v>
      </c>
      <c r="CL61" s="154">
        <v>14.05</v>
      </c>
      <c r="CM61" s="155" t="s">
        <v>281</v>
      </c>
      <c r="CN61" s="102"/>
      <c r="CO61" s="158">
        <v>2272.61</v>
      </c>
      <c r="CP61" s="155" t="s">
        <v>255</v>
      </c>
      <c r="CQ61" s="154">
        <v>13.77</v>
      </c>
      <c r="CR61" s="155" t="s">
        <v>281</v>
      </c>
    </row>
    <row r="62" spans="1:96" ht="15.6" customHeight="1">
      <c r="B62" s="570"/>
      <c r="AF62" s="212"/>
      <c r="AH62" s="212"/>
      <c r="AJ62" s="149"/>
      <c r="AK62" s="393"/>
      <c r="AL62" s="336"/>
      <c r="AM62" s="393"/>
      <c r="AN62" s="149"/>
      <c r="AO62" s="155"/>
      <c r="AP62" s="154"/>
      <c r="AQ62" s="155"/>
      <c r="AR62" s="154">
        <v>4650.76</v>
      </c>
      <c r="AS62" s="155" t="s">
        <v>258</v>
      </c>
      <c r="AT62" s="154">
        <v>9</v>
      </c>
      <c r="AU62" s="155" t="s">
        <v>282</v>
      </c>
      <c r="AV62" s="154">
        <v>4650.76</v>
      </c>
      <c r="AW62" s="155" t="s">
        <v>258</v>
      </c>
      <c r="AX62" s="154">
        <v>8.82</v>
      </c>
      <c r="AY62" s="155" t="s">
        <v>282</v>
      </c>
      <c r="AZ62" s="154">
        <v>4650.76</v>
      </c>
      <c r="BA62" s="155" t="s">
        <v>258</v>
      </c>
      <c r="BB62" s="154">
        <v>8.82</v>
      </c>
      <c r="BC62" s="155" t="s">
        <v>282</v>
      </c>
      <c r="BD62" s="154">
        <v>4650.76</v>
      </c>
      <c r="BE62" s="155" t="s">
        <v>258</v>
      </c>
      <c r="BF62" s="154">
        <v>8.82</v>
      </c>
      <c r="BG62" s="155" t="s">
        <v>282</v>
      </c>
      <c r="BH62" s="154">
        <v>4774.5</v>
      </c>
      <c r="BI62" s="155" t="s">
        <v>258</v>
      </c>
      <c r="BJ62" s="154">
        <v>8.82</v>
      </c>
      <c r="BK62" s="155" t="s">
        <v>282</v>
      </c>
      <c r="BL62" s="154">
        <v>4774.5</v>
      </c>
      <c r="BM62" s="155" t="s">
        <v>258</v>
      </c>
      <c r="BN62" s="154">
        <v>8.65</v>
      </c>
      <c r="BO62" s="155" t="s">
        <v>282</v>
      </c>
      <c r="BP62" s="154">
        <v>4377.3599999999997</v>
      </c>
      <c r="BQ62" s="155" t="s">
        <v>258</v>
      </c>
      <c r="BR62" s="154">
        <v>8.65</v>
      </c>
      <c r="BS62" s="155" t="s">
        <v>282</v>
      </c>
      <c r="BT62" s="154">
        <v>4377.3599999999997</v>
      </c>
      <c r="BU62" s="155" t="s">
        <v>258</v>
      </c>
      <c r="BV62" s="154">
        <v>8.65</v>
      </c>
      <c r="BW62" s="155" t="s">
        <v>282</v>
      </c>
      <c r="BX62" s="154">
        <v>4232.88</v>
      </c>
      <c r="BY62" s="155" t="s">
        <v>258</v>
      </c>
      <c r="BZ62" s="154">
        <v>8.65</v>
      </c>
      <c r="CA62" s="155" t="s">
        <v>282</v>
      </c>
      <c r="CB62" s="154">
        <v>4232.88</v>
      </c>
      <c r="CC62" s="155" t="s">
        <v>258</v>
      </c>
      <c r="CD62" s="154">
        <v>8.48</v>
      </c>
      <c r="CE62" s="155" t="s">
        <v>282</v>
      </c>
      <c r="CF62" s="158">
        <v>4896.8</v>
      </c>
      <c r="CG62" s="155" t="s">
        <v>258</v>
      </c>
      <c r="CH62" s="154">
        <v>8.48</v>
      </c>
      <c r="CI62" s="155" t="s">
        <v>282</v>
      </c>
      <c r="CJ62" s="158">
        <v>4545.22</v>
      </c>
      <c r="CK62" s="155" t="s">
        <v>258</v>
      </c>
      <c r="CL62" s="154">
        <v>8.31</v>
      </c>
      <c r="CM62" s="155" t="s">
        <v>282</v>
      </c>
      <c r="CN62" s="102"/>
      <c r="CO62" s="158">
        <v>4545.22</v>
      </c>
      <c r="CP62" s="155" t="s">
        <v>258</v>
      </c>
      <c r="CQ62" s="154">
        <v>8.15</v>
      </c>
      <c r="CR62" s="155" t="s">
        <v>282</v>
      </c>
    </row>
    <row r="63" spans="1:96" s="113" customFormat="1" ht="15.6" customHeight="1">
      <c r="B63" s="571"/>
      <c r="C63" s="159"/>
      <c r="D63" s="159"/>
      <c r="E63" s="159"/>
      <c r="F63" s="159"/>
      <c r="G63" s="159"/>
      <c r="H63" s="159"/>
      <c r="I63" s="159"/>
      <c r="J63" s="159"/>
      <c r="K63" s="159"/>
      <c r="L63" s="159"/>
      <c r="M63" s="159"/>
      <c r="N63" s="159"/>
      <c r="O63" s="159"/>
      <c r="P63" s="159"/>
      <c r="Q63" s="159"/>
      <c r="R63" s="159"/>
      <c r="S63" s="159"/>
      <c r="T63" s="159"/>
      <c r="U63" s="159"/>
      <c r="V63" s="159"/>
      <c r="W63" s="159"/>
      <c r="X63" s="159"/>
      <c r="Y63" s="159"/>
      <c r="Z63" s="159"/>
      <c r="AA63" s="159"/>
      <c r="AB63" s="159"/>
      <c r="AC63" s="159"/>
      <c r="AD63" s="159"/>
      <c r="AE63" s="159"/>
      <c r="AF63" s="159"/>
      <c r="AG63" s="159"/>
      <c r="AH63" s="159"/>
      <c r="AI63" s="159"/>
      <c r="AJ63" s="284"/>
      <c r="AK63" s="394"/>
      <c r="AL63" s="334"/>
      <c r="AM63" s="394"/>
      <c r="AN63" s="284"/>
      <c r="AO63" s="157"/>
      <c r="AP63" s="284"/>
      <c r="AQ63" s="157"/>
      <c r="AR63" s="156">
        <v>6976.14</v>
      </c>
      <c r="AS63" s="157" t="s">
        <v>259</v>
      </c>
      <c r="AT63" s="156">
        <v>7.8</v>
      </c>
      <c r="AU63" s="157" t="s">
        <v>283</v>
      </c>
      <c r="AV63" s="156">
        <v>6976.14</v>
      </c>
      <c r="AW63" s="157" t="s">
        <v>259</v>
      </c>
      <c r="AX63" s="284">
        <v>7.65</v>
      </c>
      <c r="AY63" s="157" t="s">
        <v>283</v>
      </c>
      <c r="AZ63" s="156">
        <v>6976.14</v>
      </c>
      <c r="BA63" s="157" t="s">
        <v>259</v>
      </c>
      <c r="BB63" s="284">
        <v>7.65</v>
      </c>
      <c r="BC63" s="157" t="s">
        <v>283</v>
      </c>
      <c r="BD63" s="156">
        <v>6976.14</v>
      </c>
      <c r="BE63" s="157" t="s">
        <v>259</v>
      </c>
      <c r="BF63" s="156">
        <v>7.65</v>
      </c>
      <c r="BG63" s="157" t="s">
        <v>283</v>
      </c>
      <c r="BH63" s="156">
        <v>7161.75</v>
      </c>
      <c r="BI63" s="157" t="s">
        <v>259</v>
      </c>
      <c r="BJ63" s="156">
        <v>7.65</v>
      </c>
      <c r="BK63" s="157" t="s">
        <v>283</v>
      </c>
      <c r="BL63" s="156">
        <v>7161.75</v>
      </c>
      <c r="BM63" s="157" t="s">
        <v>259</v>
      </c>
      <c r="BN63" s="154">
        <v>7.5</v>
      </c>
      <c r="BO63" s="154" t="s">
        <v>283</v>
      </c>
      <c r="BP63" s="156">
        <v>6566.04</v>
      </c>
      <c r="BQ63" s="157" t="s">
        <v>259</v>
      </c>
      <c r="BR63" s="156">
        <v>7.5</v>
      </c>
      <c r="BS63" s="157" t="s">
        <v>283</v>
      </c>
      <c r="BT63" s="156">
        <v>6566.04</v>
      </c>
      <c r="BU63" s="157" t="s">
        <v>259</v>
      </c>
      <c r="BV63" s="156">
        <v>7.5</v>
      </c>
      <c r="BW63" s="157" t="s">
        <v>283</v>
      </c>
      <c r="BX63" s="156">
        <v>6349.32</v>
      </c>
      <c r="BY63" s="157" t="s">
        <v>259</v>
      </c>
      <c r="BZ63" s="156">
        <v>7.5</v>
      </c>
      <c r="CA63" s="157" t="s">
        <v>283</v>
      </c>
      <c r="CB63" s="156">
        <v>6349.32</v>
      </c>
      <c r="CC63" s="157" t="s">
        <v>259</v>
      </c>
      <c r="CD63" s="156">
        <v>7.35</v>
      </c>
      <c r="CE63" s="157" t="s">
        <v>283</v>
      </c>
      <c r="CF63" s="161">
        <v>7345.2</v>
      </c>
      <c r="CG63" s="157" t="s">
        <v>259</v>
      </c>
      <c r="CH63" s="156">
        <v>7.35</v>
      </c>
      <c r="CI63" s="157" t="s">
        <v>283</v>
      </c>
      <c r="CJ63" s="161">
        <v>6817.83</v>
      </c>
      <c r="CK63" s="157" t="s">
        <v>259</v>
      </c>
      <c r="CL63" s="156">
        <v>7.21</v>
      </c>
      <c r="CM63" s="157" t="s">
        <v>283</v>
      </c>
      <c r="CN63" s="160"/>
      <c r="CO63" s="161">
        <v>6817.83</v>
      </c>
      <c r="CP63" s="157" t="s">
        <v>259</v>
      </c>
      <c r="CQ63" s="156">
        <v>7.07</v>
      </c>
      <c r="CR63" s="157" t="s">
        <v>283</v>
      </c>
    </row>
    <row r="64" spans="1:96" ht="15.6" customHeight="1">
      <c r="B64" s="569" t="s">
        <v>272</v>
      </c>
      <c r="AF64" s="212"/>
      <c r="AH64" s="212"/>
      <c r="AJ64" s="149"/>
      <c r="AK64" s="393"/>
      <c r="AL64" s="336"/>
      <c r="AM64" s="393"/>
      <c r="AN64" s="277"/>
      <c r="AO64" s="164" t="s">
        <v>280</v>
      </c>
      <c r="AQ64" s="155"/>
      <c r="AR64" s="285">
        <v>179.33</v>
      </c>
      <c r="AS64" s="155" t="s">
        <v>281</v>
      </c>
      <c r="AU64" s="155"/>
      <c r="AV64" s="180">
        <v>175.81</v>
      </c>
      <c r="AW64" s="155" t="s">
        <v>281</v>
      </c>
      <c r="AX64" s="154"/>
      <c r="AY64" s="155"/>
      <c r="AZ64" s="180">
        <v>175.81</v>
      </c>
      <c r="BA64" s="155" t="s">
        <v>281</v>
      </c>
      <c r="BB64" s="154"/>
      <c r="BC64" s="155"/>
      <c r="BD64" s="180">
        <v>175.81</v>
      </c>
      <c r="BE64" s="155" t="s">
        <v>281</v>
      </c>
      <c r="BF64" s="154"/>
      <c r="BG64" s="155"/>
      <c r="BH64" s="180">
        <v>115.49</v>
      </c>
      <c r="BI64" s="155" t="s">
        <v>281</v>
      </c>
      <c r="BJ64" s="154"/>
      <c r="BK64" s="155"/>
      <c r="BL64" s="180">
        <v>113.23</v>
      </c>
      <c r="BM64" s="155" t="s">
        <v>281</v>
      </c>
      <c r="BN64" s="154"/>
      <c r="BO64" s="155"/>
      <c r="BP64" s="180">
        <v>113.23</v>
      </c>
      <c r="BQ64" s="155" t="s">
        <v>281</v>
      </c>
      <c r="BR64" s="154"/>
      <c r="BS64" s="155"/>
      <c r="BT64" s="158"/>
      <c r="BU64" s="155"/>
      <c r="BV64" s="154"/>
      <c r="BW64" s="155"/>
      <c r="BX64" s="158"/>
      <c r="BY64" s="155"/>
      <c r="BZ64" s="154"/>
      <c r="CA64" s="155"/>
      <c r="CB64" s="158"/>
      <c r="CC64" s="155"/>
      <c r="CD64" s="154"/>
      <c r="CE64" s="155"/>
      <c r="CF64" s="158"/>
      <c r="CG64" s="155"/>
      <c r="CH64" s="154"/>
      <c r="CI64" s="155"/>
      <c r="CJ64" s="158"/>
      <c r="CK64" s="155"/>
      <c r="CL64" s="154"/>
      <c r="CM64" s="155"/>
      <c r="CN64" s="102"/>
      <c r="CO64" s="158"/>
      <c r="CP64" s="155"/>
      <c r="CQ64" s="154"/>
      <c r="CR64" s="155"/>
    </row>
    <row r="65" spans="1:96" ht="15.6" customHeight="1">
      <c r="B65" s="570"/>
      <c r="AF65" s="212"/>
      <c r="AH65" s="212"/>
      <c r="AJ65" s="149"/>
      <c r="AK65" s="393"/>
      <c r="AL65" s="336"/>
      <c r="AM65" s="393"/>
      <c r="AN65" s="149"/>
      <c r="AO65" s="155"/>
      <c r="AQ65" s="155"/>
      <c r="AR65" s="288">
        <v>117.69</v>
      </c>
      <c r="AS65" s="155" t="s">
        <v>282</v>
      </c>
      <c r="AU65" s="155"/>
      <c r="AV65" s="154">
        <v>115.38</v>
      </c>
      <c r="AW65" s="155" t="s">
        <v>282</v>
      </c>
      <c r="AX65" s="154"/>
      <c r="AY65" s="155"/>
      <c r="AZ65" s="154">
        <v>115.38</v>
      </c>
      <c r="BA65" s="155" t="s">
        <v>282</v>
      </c>
      <c r="BB65" s="154"/>
      <c r="BC65" s="155"/>
      <c r="BD65" s="154">
        <v>115.38</v>
      </c>
      <c r="BE65" s="155" t="s">
        <v>282</v>
      </c>
      <c r="BF65" s="154"/>
      <c r="BG65" s="155"/>
      <c r="BH65" s="154">
        <v>75.790000000000006</v>
      </c>
      <c r="BI65" s="155" t="s">
        <v>282</v>
      </c>
      <c r="BJ65" s="154"/>
      <c r="BK65" s="155"/>
      <c r="BL65" s="154">
        <v>74.3</v>
      </c>
      <c r="BM65" s="155" t="s">
        <v>282</v>
      </c>
      <c r="BN65" s="154"/>
      <c r="BO65" s="155"/>
      <c r="BP65" s="154">
        <v>74.3</v>
      </c>
      <c r="BQ65" s="155" t="s">
        <v>282</v>
      </c>
      <c r="BR65" s="154"/>
      <c r="BS65" s="155"/>
      <c r="BT65" s="158"/>
      <c r="BU65" s="155"/>
      <c r="BV65" s="154"/>
      <c r="BW65" s="155"/>
      <c r="BX65" s="158"/>
      <c r="BY65" s="155"/>
      <c r="BZ65" s="154"/>
      <c r="CA65" s="155"/>
      <c r="CB65" s="158"/>
      <c r="CC65" s="155"/>
      <c r="CD65" s="154"/>
      <c r="CE65" s="155"/>
      <c r="CF65" s="158"/>
      <c r="CG65" s="155"/>
      <c r="CH65" s="154"/>
      <c r="CI65" s="155"/>
      <c r="CJ65" s="158"/>
      <c r="CK65" s="155"/>
      <c r="CL65" s="154"/>
      <c r="CM65" s="155"/>
      <c r="CN65" s="102"/>
      <c r="CO65" s="158"/>
      <c r="CP65" s="155"/>
      <c r="CQ65" s="154"/>
      <c r="CR65" s="155"/>
    </row>
    <row r="66" spans="1:96" ht="15.6" customHeight="1">
      <c r="A66" s="113"/>
      <c r="B66" s="571"/>
      <c r="C66" s="159"/>
      <c r="D66" s="159"/>
      <c r="E66" s="159"/>
      <c r="F66" s="159"/>
      <c r="G66" s="159"/>
      <c r="H66" s="159"/>
      <c r="I66" s="159"/>
      <c r="J66" s="159"/>
      <c r="K66" s="159"/>
      <c r="L66" s="159"/>
      <c r="M66" s="159"/>
      <c r="N66" s="159"/>
      <c r="O66" s="159"/>
      <c r="P66" s="159"/>
      <c r="Q66" s="159"/>
      <c r="R66" s="159"/>
      <c r="S66" s="159"/>
      <c r="T66" s="159"/>
      <c r="U66" s="159"/>
      <c r="V66" s="159"/>
      <c r="W66" s="159"/>
      <c r="X66" s="159"/>
      <c r="Y66" s="159"/>
      <c r="Z66" s="159"/>
      <c r="AA66" s="159"/>
      <c r="AB66" s="159"/>
      <c r="AC66" s="159"/>
      <c r="AD66" s="159"/>
      <c r="AE66" s="159"/>
      <c r="AF66" s="159"/>
      <c r="AG66" s="159"/>
      <c r="AH66" s="159"/>
      <c r="AI66" s="159"/>
      <c r="AJ66" s="284"/>
      <c r="AK66" s="394"/>
      <c r="AL66" s="334"/>
      <c r="AM66" s="394"/>
      <c r="AN66" s="284"/>
      <c r="AO66" s="157"/>
      <c r="AP66" s="284"/>
      <c r="AQ66" s="157"/>
      <c r="AR66" s="289">
        <v>117.69</v>
      </c>
      <c r="AS66" s="157" t="s">
        <v>283</v>
      </c>
      <c r="AT66" s="284"/>
      <c r="AU66" s="157"/>
      <c r="AV66" s="156">
        <v>115.38</v>
      </c>
      <c r="AW66" s="157" t="s">
        <v>283</v>
      </c>
      <c r="AX66" s="154"/>
      <c r="AY66" s="155"/>
      <c r="AZ66" s="156">
        <v>115.38</v>
      </c>
      <c r="BA66" s="157" t="s">
        <v>283</v>
      </c>
      <c r="BB66" s="154"/>
      <c r="BC66" s="155"/>
      <c r="BD66" s="156">
        <v>115.38</v>
      </c>
      <c r="BE66" s="157" t="s">
        <v>283</v>
      </c>
      <c r="BF66" s="154"/>
      <c r="BG66" s="155"/>
      <c r="BH66" s="156">
        <v>75.790000000000006</v>
      </c>
      <c r="BI66" s="157" t="s">
        <v>283</v>
      </c>
      <c r="BJ66" s="154"/>
      <c r="BK66" s="155"/>
      <c r="BL66" s="156">
        <v>74.3</v>
      </c>
      <c r="BM66" s="157" t="s">
        <v>283</v>
      </c>
      <c r="BN66" s="154"/>
      <c r="BO66" s="155"/>
      <c r="BP66" s="156">
        <v>74.3</v>
      </c>
      <c r="BQ66" s="157" t="s">
        <v>283</v>
      </c>
      <c r="BR66" s="154"/>
      <c r="BS66" s="155"/>
      <c r="BT66" s="158"/>
      <c r="BU66" s="155"/>
      <c r="BV66" s="154"/>
      <c r="BW66" s="155"/>
      <c r="BX66" s="158"/>
      <c r="BY66" s="155"/>
      <c r="BZ66" s="154"/>
      <c r="CA66" s="155"/>
      <c r="CB66" s="158"/>
      <c r="CC66" s="155"/>
      <c r="CD66" s="154"/>
      <c r="CE66" s="155"/>
      <c r="CF66" s="158"/>
      <c r="CG66" s="155"/>
      <c r="CH66" s="154"/>
      <c r="CI66" s="155"/>
      <c r="CJ66" s="158"/>
      <c r="CK66" s="155"/>
      <c r="CL66" s="154"/>
      <c r="CM66" s="155"/>
      <c r="CN66" s="102"/>
      <c r="CO66" s="158"/>
      <c r="CP66" s="155"/>
      <c r="CQ66" s="154"/>
      <c r="CR66" s="155"/>
    </row>
    <row r="67" spans="1:96" ht="26.45" customHeight="1">
      <c r="A67" s="146"/>
      <c r="B67" s="569" t="s">
        <v>260</v>
      </c>
      <c r="AF67" s="212"/>
      <c r="AH67" s="212"/>
      <c r="AJ67" s="149"/>
      <c r="AK67" s="393"/>
      <c r="AL67" s="336"/>
      <c r="AM67" s="393"/>
      <c r="AN67" s="277"/>
      <c r="AO67" s="164" t="s">
        <v>280</v>
      </c>
      <c r="AP67" s="277"/>
      <c r="AQ67" s="164" t="s">
        <v>280</v>
      </c>
      <c r="AR67" s="285">
        <v>288.73</v>
      </c>
      <c r="AS67" s="155" t="s">
        <v>281</v>
      </c>
      <c r="AT67" s="340">
        <v>172.15</v>
      </c>
      <c r="AU67" s="175" t="s">
        <v>286</v>
      </c>
      <c r="AV67" s="180">
        <v>283.07</v>
      </c>
      <c r="AW67" s="155" t="s">
        <v>281</v>
      </c>
      <c r="AX67" s="340">
        <v>168.77</v>
      </c>
      <c r="AY67" s="164" t="s">
        <v>287</v>
      </c>
      <c r="AZ67" s="180">
        <v>283.07</v>
      </c>
      <c r="BA67" s="155" t="s">
        <v>281</v>
      </c>
      <c r="BB67" s="154"/>
      <c r="BC67" s="155"/>
      <c r="BD67" s="154"/>
      <c r="BE67" s="155"/>
      <c r="BF67" s="154"/>
      <c r="BG67" s="155"/>
      <c r="BH67" s="154"/>
      <c r="BI67" s="155"/>
      <c r="BJ67" s="154"/>
      <c r="BK67" s="155"/>
      <c r="BL67" s="154"/>
      <c r="BM67" s="155"/>
      <c r="BN67" s="154"/>
      <c r="BO67" s="155"/>
      <c r="BP67" s="154"/>
      <c r="BQ67" s="155"/>
      <c r="BR67" s="154"/>
      <c r="BS67" s="155"/>
      <c r="BT67" s="158"/>
      <c r="BU67" s="155"/>
      <c r="BV67" s="154"/>
      <c r="BW67" s="155"/>
      <c r="BX67" s="158"/>
      <c r="BY67" s="155"/>
      <c r="BZ67" s="154"/>
      <c r="CA67" s="155"/>
      <c r="CB67" s="158"/>
      <c r="CC67" s="155"/>
      <c r="CD67" s="154"/>
      <c r="CE67" s="155"/>
      <c r="CF67" s="158"/>
      <c r="CG67" s="155"/>
      <c r="CH67" s="154"/>
      <c r="CI67" s="155"/>
      <c r="CJ67" s="158"/>
      <c r="CK67" s="155"/>
      <c r="CL67" s="154"/>
      <c r="CM67" s="155"/>
      <c r="CN67" s="102"/>
      <c r="CO67" s="158"/>
      <c r="CP67" s="155"/>
      <c r="CQ67" s="154"/>
      <c r="CR67" s="155"/>
    </row>
    <row r="68" spans="1:96" ht="15.6" customHeight="1">
      <c r="B68" s="570"/>
      <c r="AF68" s="212"/>
      <c r="AH68" s="212"/>
      <c r="AJ68" s="149"/>
      <c r="AK68" s="393"/>
      <c r="AL68" s="336"/>
      <c r="AM68" s="393"/>
      <c r="AN68" s="149"/>
      <c r="AO68" s="155"/>
      <c r="AQ68" s="155"/>
      <c r="AR68" s="288">
        <v>144.36000000000001</v>
      </c>
      <c r="AS68" s="155" t="s">
        <v>282</v>
      </c>
      <c r="AU68" s="155"/>
      <c r="AV68" s="154">
        <v>141.53</v>
      </c>
      <c r="AW68" s="155" t="s">
        <v>282</v>
      </c>
      <c r="AX68" s="154"/>
      <c r="AY68" s="155"/>
      <c r="AZ68" s="154">
        <v>141.53</v>
      </c>
      <c r="BA68" s="155" t="s">
        <v>282</v>
      </c>
      <c r="BB68" s="154"/>
      <c r="BC68" s="155"/>
      <c r="BD68" s="154"/>
      <c r="BE68" s="155"/>
      <c r="BF68" s="154"/>
      <c r="BG68" s="155"/>
      <c r="BH68" s="154"/>
      <c r="BI68" s="155"/>
      <c r="BJ68" s="154"/>
      <c r="BK68" s="155"/>
      <c r="BL68" s="154"/>
      <c r="BM68" s="155"/>
      <c r="BN68" s="154"/>
      <c r="BO68" s="155"/>
      <c r="BP68" s="154"/>
      <c r="BQ68" s="155"/>
      <c r="BR68" s="154"/>
      <c r="BS68" s="155"/>
      <c r="BT68" s="158"/>
      <c r="BU68" s="155"/>
      <c r="BV68" s="154"/>
      <c r="BW68" s="155"/>
      <c r="BX68" s="158"/>
      <c r="BY68" s="155"/>
      <c r="BZ68" s="154"/>
      <c r="CA68" s="155"/>
      <c r="CB68" s="158"/>
      <c r="CC68" s="155"/>
      <c r="CD68" s="154"/>
      <c r="CE68" s="155"/>
      <c r="CF68" s="158"/>
      <c r="CG68" s="155"/>
      <c r="CH68" s="154"/>
      <c r="CI68" s="155"/>
      <c r="CJ68" s="158"/>
      <c r="CK68" s="155"/>
      <c r="CL68" s="154"/>
      <c r="CM68" s="155"/>
      <c r="CN68" s="102"/>
      <c r="CO68" s="158"/>
      <c r="CP68" s="155"/>
      <c r="CQ68" s="154"/>
      <c r="CR68" s="155"/>
    </row>
    <row r="69" spans="1:96" ht="15.6" customHeight="1">
      <c r="A69" s="113"/>
      <c r="B69" s="571"/>
      <c r="C69" s="159"/>
      <c r="D69" s="159"/>
      <c r="E69" s="159"/>
      <c r="F69" s="159"/>
      <c r="G69" s="159"/>
      <c r="H69" s="159"/>
      <c r="I69" s="159"/>
      <c r="J69" s="159"/>
      <c r="K69" s="159"/>
      <c r="L69" s="159"/>
      <c r="M69" s="159"/>
      <c r="N69" s="159"/>
      <c r="O69" s="159"/>
      <c r="P69" s="159"/>
      <c r="Q69" s="159"/>
      <c r="R69" s="159"/>
      <c r="S69" s="159"/>
      <c r="T69" s="159"/>
      <c r="U69" s="159"/>
      <c r="V69" s="159"/>
      <c r="W69" s="159"/>
      <c r="X69" s="159"/>
      <c r="Y69" s="159"/>
      <c r="Z69" s="159"/>
      <c r="AA69" s="159"/>
      <c r="AB69" s="159"/>
      <c r="AC69" s="159"/>
      <c r="AD69" s="159"/>
      <c r="AE69" s="159"/>
      <c r="AF69" s="159"/>
      <c r="AG69" s="159"/>
      <c r="AH69" s="159"/>
      <c r="AI69" s="159"/>
      <c r="AJ69" s="284"/>
      <c r="AK69" s="394"/>
      <c r="AL69" s="334"/>
      <c r="AM69" s="394"/>
      <c r="AN69" s="284"/>
      <c r="AO69" s="157"/>
      <c r="AP69" s="284"/>
      <c r="AQ69" s="157"/>
      <c r="AR69" s="289">
        <v>96.25</v>
      </c>
      <c r="AS69" s="157" t="s">
        <v>283</v>
      </c>
      <c r="AT69" s="284"/>
      <c r="AU69" s="157"/>
      <c r="AV69" s="156">
        <v>94.36</v>
      </c>
      <c r="AW69" s="157" t="s">
        <v>283</v>
      </c>
      <c r="AX69" s="154"/>
      <c r="AY69" s="155"/>
      <c r="AZ69" s="156">
        <v>94.36</v>
      </c>
      <c r="BA69" s="157" t="s">
        <v>283</v>
      </c>
      <c r="BB69" s="154"/>
      <c r="BC69" s="155"/>
      <c r="BD69" s="154"/>
      <c r="BE69" s="155"/>
      <c r="BF69" s="154"/>
      <c r="BG69" s="155"/>
      <c r="BH69" s="154"/>
      <c r="BI69" s="155"/>
      <c r="BJ69" s="154"/>
      <c r="BK69" s="155"/>
      <c r="BL69" s="154"/>
      <c r="BM69" s="155"/>
      <c r="BN69" s="154"/>
      <c r="BO69" s="155"/>
      <c r="BP69" s="154"/>
      <c r="BQ69" s="155"/>
      <c r="BR69" s="154"/>
      <c r="BS69" s="155"/>
      <c r="BT69" s="158"/>
      <c r="BU69" s="155"/>
      <c r="BV69" s="154"/>
      <c r="BW69" s="155"/>
      <c r="BX69" s="158"/>
      <c r="BY69" s="155"/>
      <c r="BZ69" s="154"/>
      <c r="CA69" s="155"/>
      <c r="CB69" s="158"/>
      <c r="CC69" s="155"/>
      <c r="CD69" s="154"/>
      <c r="CE69" s="155"/>
      <c r="CF69" s="158"/>
      <c r="CG69" s="155"/>
      <c r="CH69" s="154"/>
      <c r="CI69" s="155"/>
      <c r="CJ69" s="158"/>
      <c r="CK69" s="155"/>
      <c r="CL69" s="154"/>
      <c r="CM69" s="155"/>
      <c r="CN69" s="102"/>
      <c r="CO69" s="158"/>
      <c r="CP69" s="155"/>
      <c r="CQ69" s="154"/>
      <c r="CR69" s="155"/>
    </row>
    <row r="70" spans="1:96" ht="15.6" customHeight="1">
      <c r="B70" s="390"/>
      <c r="AF70" s="212"/>
      <c r="AH70" s="212"/>
      <c r="AJ70" s="149"/>
      <c r="AK70" s="393"/>
      <c r="AL70" s="336"/>
      <c r="AM70" s="393"/>
      <c r="AN70" s="277"/>
      <c r="AO70" s="155"/>
      <c r="AQ70" s="155"/>
      <c r="AR70" s="277"/>
      <c r="AS70" s="155"/>
      <c r="AU70" s="155"/>
      <c r="AV70" s="158"/>
      <c r="AW70" s="155"/>
      <c r="AX70" s="154"/>
      <c r="AY70" s="155"/>
      <c r="AZ70" s="158"/>
      <c r="BA70" s="155"/>
      <c r="BB70" s="154"/>
      <c r="BC70" s="155"/>
      <c r="BD70" s="158"/>
      <c r="BE70" s="155"/>
      <c r="BF70" s="154"/>
      <c r="BG70" s="155"/>
      <c r="BH70" s="158"/>
      <c r="BI70" s="155"/>
      <c r="BJ70" s="154"/>
      <c r="BK70" s="155"/>
      <c r="BL70" s="158"/>
      <c r="BM70" s="155"/>
      <c r="BN70" s="154"/>
      <c r="BO70" s="155"/>
      <c r="BP70" s="158"/>
      <c r="BQ70" s="155"/>
      <c r="BR70" s="154"/>
      <c r="BS70" s="155"/>
      <c r="BT70" s="158"/>
      <c r="BU70" s="155"/>
      <c r="BV70" s="154"/>
      <c r="BW70" s="155"/>
      <c r="BX70" s="158"/>
      <c r="BY70" s="155"/>
      <c r="BZ70" s="154"/>
      <c r="CA70" s="155"/>
      <c r="CB70" s="158"/>
      <c r="CC70" s="155"/>
      <c r="CD70" s="154"/>
      <c r="CE70" s="155"/>
      <c r="CF70" s="158"/>
      <c r="CG70" s="155"/>
      <c r="CH70" s="154"/>
      <c r="CI70" s="155"/>
      <c r="CJ70" s="154"/>
      <c r="CK70" s="155"/>
      <c r="CL70" s="154"/>
      <c r="CM70" s="155"/>
      <c r="CN70"/>
      <c r="CO70" s="154"/>
      <c r="CP70" s="155"/>
      <c r="CQ70" s="154"/>
      <c r="CR70" s="155"/>
    </row>
    <row r="71" spans="1:96" s="151" customFormat="1" ht="15.6" customHeight="1">
      <c r="A71" s="151" t="s">
        <v>288</v>
      </c>
      <c r="B71" s="170"/>
      <c r="C71" s="165"/>
      <c r="D71" s="165"/>
      <c r="E71" s="165"/>
      <c r="F71" s="165"/>
      <c r="G71" s="165"/>
      <c r="H71" s="165"/>
      <c r="I71" s="165"/>
      <c r="J71" s="165"/>
      <c r="K71" s="165"/>
      <c r="L71" s="165"/>
      <c r="M71" s="165"/>
      <c r="N71" s="165"/>
      <c r="O71" s="165"/>
      <c r="P71" s="165"/>
      <c r="Q71" s="165"/>
      <c r="R71" s="165"/>
      <c r="S71" s="165"/>
      <c r="T71" s="165"/>
      <c r="U71" s="165"/>
      <c r="V71" s="165"/>
      <c r="W71" s="165"/>
      <c r="X71" s="165"/>
      <c r="Y71" s="165"/>
      <c r="Z71" s="165"/>
      <c r="AA71" s="165"/>
      <c r="AB71" s="165"/>
      <c r="AC71" s="165"/>
      <c r="AD71" s="165"/>
      <c r="AE71" s="165"/>
      <c r="AF71" s="165"/>
      <c r="AG71" s="165"/>
      <c r="AH71" s="165"/>
      <c r="AI71" s="165"/>
      <c r="AJ71" s="329"/>
      <c r="AK71" s="165"/>
      <c r="AL71" s="329"/>
      <c r="AM71" s="165"/>
      <c r="AN71" s="281"/>
      <c r="AO71" s="167"/>
      <c r="AP71" s="281"/>
      <c r="AQ71" s="167"/>
      <c r="AR71" s="281"/>
      <c r="AS71" s="167"/>
      <c r="AT71" s="281"/>
      <c r="AU71" s="167"/>
      <c r="AV71" s="213"/>
      <c r="AW71" s="167"/>
      <c r="AX71" s="166"/>
      <c r="AY71" s="167"/>
      <c r="AZ71" s="213"/>
      <c r="BA71" s="167"/>
      <c r="BB71" s="166"/>
      <c r="BC71" s="167"/>
      <c r="BD71" s="339"/>
      <c r="BE71" s="167"/>
      <c r="BF71" s="166"/>
      <c r="BG71" s="167"/>
      <c r="BH71" s="213"/>
      <c r="BI71" s="167"/>
      <c r="BJ71" s="166"/>
      <c r="BK71" s="167"/>
      <c r="BL71" s="213"/>
      <c r="BM71" s="167"/>
      <c r="BN71" s="166"/>
      <c r="BO71" s="167"/>
      <c r="BP71" s="213"/>
      <c r="BQ71" s="167"/>
      <c r="BR71" s="166"/>
      <c r="BS71" s="167"/>
      <c r="BT71" s="213"/>
      <c r="BU71" s="167"/>
      <c r="BV71" s="166"/>
      <c r="BW71" s="167"/>
      <c r="BX71" s="213"/>
      <c r="BY71" s="167"/>
      <c r="BZ71" s="166"/>
      <c r="CA71" s="167"/>
      <c r="CB71" s="213"/>
      <c r="CC71" s="167"/>
      <c r="CD71" s="166"/>
      <c r="CE71" s="167"/>
      <c r="CF71" s="213"/>
      <c r="CG71" s="167"/>
      <c r="CH71" s="166"/>
      <c r="CI71" s="167"/>
      <c r="CJ71" s="166"/>
      <c r="CK71" s="167"/>
      <c r="CL71" s="166"/>
      <c r="CM71" s="167"/>
      <c r="CO71" s="166"/>
      <c r="CP71" s="167"/>
      <c r="CQ71" s="166"/>
      <c r="CR71" s="167"/>
    </row>
    <row r="72" spans="1:96" ht="15.6" customHeight="1">
      <c r="B72" s="569" t="s">
        <v>248</v>
      </c>
      <c r="AF72" s="212"/>
      <c r="AH72" s="212"/>
      <c r="AJ72" s="149"/>
      <c r="AK72" s="393"/>
      <c r="AL72" s="336"/>
      <c r="AM72" s="393"/>
      <c r="AN72" s="277"/>
      <c r="AO72" s="164" t="s">
        <v>280</v>
      </c>
      <c r="AQ72" s="155"/>
      <c r="AR72" s="154">
        <v>12.39</v>
      </c>
      <c r="AS72" s="155" t="s">
        <v>281</v>
      </c>
      <c r="AT72" s="154"/>
      <c r="AU72" s="155"/>
      <c r="AV72" s="285">
        <v>12.15</v>
      </c>
      <c r="AW72" s="155" t="s">
        <v>281</v>
      </c>
      <c r="AX72" s="154"/>
      <c r="AY72" s="155"/>
      <c r="AZ72" s="285">
        <v>12.15</v>
      </c>
      <c r="BA72" s="155" t="s">
        <v>281</v>
      </c>
      <c r="BB72" s="154"/>
      <c r="BC72" s="155"/>
      <c r="BD72" s="154">
        <v>12.15</v>
      </c>
      <c r="BE72" s="155" t="s">
        <v>281</v>
      </c>
      <c r="BF72" s="154"/>
      <c r="BG72" s="155"/>
      <c r="BH72" s="154">
        <v>12.15</v>
      </c>
      <c r="BI72" s="155" t="s">
        <v>281</v>
      </c>
      <c r="BJ72" s="154"/>
      <c r="BK72" s="155"/>
      <c r="BL72" s="180">
        <v>11.91</v>
      </c>
      <c r="BM72" s="155" t="s">
        <v>281</v>
      </c>
      <c r="BN72" s="154"/>
      <c r="BO72" s="155"/>
      <c r="BP72" s="180">
        <v>11.91</v>
      </c>
      <c r="BQ72" s="155" t="s">
        <v>281</v>
      </c>
      <c r="BR72" s="154"/>
      <c r="BS72" s="155"/>
      <c r="BT72" s="180">
        <v>11.91</v>
      </c>
      <c r="BU72" s="155" t="s">
        <v>281</v>
      </c>
      <c r="BV72" s="154"/>
      <c r="BW72" s="155"/>
      <c r="BX72" s="180">
        <v>11.91</v>
      </c>
      <c r="BY72" s="155" t="s">
        <v>281</v>
      </c>
      <c r="BZ72" s="154"/>
      <c r="CA72" s="155"/>
      <c r="CB72" s="158">
        <v>11.68</v>
      </c>
      <c r="CC72" s="155" t="s">
        <v>281</v>
      </c>
      <c r="CD72" s="154"/>
      <c r="CE72" s="155"/>
      <c r="CF72" s="158">
        <v>11.68</v>
      </c>
      <c r="CG72" s="155" t="s">
        <v>281</v>
      </c>
      <c r="CH72" s="154"/>
      <c r="CI72" s="155"/>
      <c r="CJ72" s="154">
        <v>11.45</v>
      </c>
      <c r="CK72" s="155" t="s">
        <v>281</v>
      </c>
      <c r="CL72" s="154"/>
      <c r="CM72" s="155"/>
      <c r="CN72"/>
      <c r="CO72" s="154">
        <v>11.23</v>
      </c>
      <c r="CP72" s="155" t="s">
        <v>281</v>
      </c>
      <c r="CQ72" s="154"/>
      <c r="CR72" s="155"/>
    </row>
    <row r="73" spans="1:96" ht="15.6" customHeight="1">
      <c r="B73" s="570"/>
      <c r="AF73" s="212"/>
      <c r="AH73" s="212"/>
      <c r="AJ73" s="149"/>
      <c r="AK73" s="393"/>
      <c r="AL73" s="336"/>
      <c r="AM73" s="393"/>
      <c r="AN73" s="149"/>
      <c r="AO73" s="155"/>
      <c r="AQ73" s="155"/>
      <c r="AR73" s="154">
        <v>7.75</v>
      </c>
      <c r="AS73" s="155" t="s">
        <v>282</v>
      </c>
      <c r="AT73" s="154"/>
      <c r="AU73" s="155"/>
      <c r="AV73" s="288">
        <v>7.6</v>
      </c>
      <c r="AW73" s="155" t="s">
        <v>282</v>
      </c>
      <c r="AX73" s="154"/>
      <c r="AY73" s="155"/>
      <c r="AZ73" s="288">
        <v>7.6</v>
      </c>
      <c r="BA73" s="155" t="s">
        <v>282</v>
      </c>
      <c r="BB73" s="154"/>
      <c r="BC73" s="155"/>
      <c r="BD73" s="154">
        <v>7.6</v>
      </c>
      <c r="BE73" s="155" t="s">
        <v>282</v>
      </c>
      <c r="BF73" s="154"/>
      <c r="BG73" s="155"/>
      <c r="BH73" s="154">
        <v>7.6</v>
      </c>
      <c r="BI73" s="155" t="s">
        <v>282</v>
      </c>
      <c r="BJ73" s="154"/>
      <c r="BK73" s="155"/>
      <c r="BL73" s="154">
        <v>7.45</v>
      </c>
      <c r="BM73" s="155" t="s">
        <v>282</v>
      </c>
      <c r="BN73" s="154"/>
      <c r="BO73" s="155"/>
      <c r="BP73" s="154">
        <v>7.45</v>
      </c>
      <c r="BQ73" s="155" t="s">
        <v>282</v>
      </c>
      <c r="BR73" s="154"/>
      <c r="BS73" s="155"/>
      <c r="BT73" s="154">
        <v>7.45</v>
      </c>
      <c r="BU73" s="155" t="s">
        <v>282</v>
      </c>
      <c r="BV73" s="154"/>
      <c r="BW73" s="155"/>
      <c r="BX73" s="154">
        <v>7.45</v>
      </c>
      <c r="BY73" s="155" t="s">
        <v>282</v>
      </c>
      <c r="BZ73" s="154"/>
      <c r="CA73" s="155"/>
      <c r="CB73" s="158">
        <v>7.3</v>
      </c>
      <c r="CC73" s="155" t="s">
        <v>282</v>
      </c>
      <c r="CD73" s="154"/>
      <c r="CE73" s="155"/>
      <c r="CF73" s="158">
        <v>7.3</v>
      </c>
      <c r="CG73" s="155" t="s">
        <v>282</v>
      </c>
      <c r="CH73" s="154"/>
      <c r="CI73" s="155"/>
      <c r="CJ73" s="154">
        <v>7.16</v>
      </c>
      <c r="CK73" s="155" t="s">
        <v>282</v>
      </c>
      <c r="CL73" s="154"/>
      <c r="CM73" s="155"/>
      <c r="CN73"/>
      <c r="CO73" s="154">
        <v>7.02</v>
      </c>
      <c r="CP73" s="155" t="s">
        <v>282</v>
      </c>
      <c r="CQ73" s="154"/>
      <c r="CR73" s="155"/>
    </row>
    <row r="74" spans="1:96" s="113" customFormat="1" ht="15.6" customHeight="1">
      <c r="B74" s="571"/>
      <c r="C74" s="159"/>
      <c r="D74" s="159"/>
      <c r="E74" s="159"/>
      <c r="F74" s="159"/>
      <c r="G74" s="159"/>
      <c r="H74" s="159"/>
      <c r="I74" s="159"/>
      <c r="J74" s="159"/>
      <c r="K74" s="159"/>
      <c r="L74" s="159"/>
      <c r="M74" s="159"/>
      <c r="N74" s="159"/>
      <c r="O74" s="159"/>
      <c r="P74" s="159"/>
      <c r="Q74" s="159"/>
      <c r="R74" s="159"/>
      <c r="S74" s="159"/>
      <c r="T74" s="159"/>
      <c r="U74" s="159"/>
      <c r="V74" s="159"/>
      <c r="W74" s="159"/>
      <c r="X74" s="159"/>
      <c r="Y74" s="159"/>
      <c r="Z74" s="159"/>
      <c r="AA74" s="159"/>
      <c r="AB74" s="159"/>
      <c r="AC74" s="159"/>
      <c r="AD74" s="159"/>
      <c r="AE74" s="159"/>
      <c r="AF74" s="159"/>
      <c r="AG74" s="159"/>
      <c r="AH74" s="159"/>
      <c r="AI74" s="159"/>
      <c r="AJ74" s="284"/>
      <c r="AK74" s="394"/>
      <c r="AL74" s="334"/>
      <c r="AM74" s="394"/>
      <c r="AN74" s="284"/>
      <c r="AO74" s="157"/>
      <c r="AP74" s="284"/>
      <c r="AQ74" s="157"/>
      <c r="AR74" s="156">
        <v>7.27</v>
      </c>
      <c r="AS74" s="157" t="s">
        <v>283</v>
      </c>
      <c r="AT74" s="156"/>
      <c r="AU74" s="157"/>
      <c r="AV74" s="289">
        <v>7.13</v>
      </c>
      <c r="AW74" s="157" t="s">
        <v>283</v>
      </c>
      <c r="AX74" s="156"/>
      <c r="AY74" s="157"/>
      <c r="AZ74" s="289">
        <v>7.13</v>
      </c>
      <c r="BA74" s="157" t="s">
        <v>283</v>
      </c>
      <c r="BB74" s="156"/>
      <c r="BC74" s="157"/>
      <c r="BD74" s="156">
        <v>7.13</v>
      </c>
      <c r="BE74" s="157" t="s">
        <v>283</v>
      </c>
      <c r="BF74" s="156"/>
      <c r="BG74" s="157"/>
      <c r="BH74" s="156">
        <v>7.13</v>
      </c>
      <c r="BI74" s="157" t="s">
        <v>283</v>
      </c>
      <c r="BJ74" s="156"/>
      <c r="BK74" s="157"/>
      <c r="BL74" s="156">
        <v>6.99</v>
      </c>
      <c r="BM74" s="157" t="s">
        <v>283</v>
      </c>
      <c r="BN74" s="156"/>
      <c r="BO74" s="157"/>
      <c r="BP74" s="156">
        <v>6.99</v>
      </c>
      <c r="BQ74" s="157" t="s">
        <v>283</v>
      </c>
      <c r="BR74" s="156"/>
      <c r="BS74" s="157"/>
      <c r="BT74" s="156">
        <v>6.99</v>
      </c>
      <c r="BU74" s="157" t="s">
        <v>283</v>
      </c>
      <c r="BV74" s="156"/>
      <c r="BW74" s="157"/>
      <c r="BX74" s="156">
        <v>6.99</v>
      </c>
      <c r="BY74" s="157" t="s">
        <v>283</v>
      </c>
      <c r="BZ74" s="156"/>
      <c r="CA74" s="157"/>
      <c r="CB74" s="161">
        <v>6.85</v>
      </c>
      <c r="CC74" s="157" t="s">
        <v>283</v>
      </c>
      <c r="CD74" s="156"/>
      <c r="CE74" s="157"/>
      <c r="CF74" s="161">
        <v>6.85</v>
      </c>
      <c r="CG74" s="157" t="s">
        <v>283</v>
      </c>
      <c r="CH74" s="156"/>
      <c r="CI74" s="157"/>
      <c r="CJ74" s="156">
        <v>6.72</v>
      </c>
      <c r="CK74" s="157" t="s">
        <v>283</v>
      </c>
      <c r="CL74" s="156"/>
      <c r="CM74" s="157"/>
      <c r="CO74" s="156">
        <v>6.59</v>
      </c>
      <c r="CP74" s="157" t="s">
        <v>283</v>
      </c>
      <c r="CQ74" s="156"/>
      <c r="CR74" s="157"/>
    </row>
    <row r="75" spans="1:96" ht="15.6" customHeight="1">
      <c r="B75" s="569" t="s">
        <v>250</v>
      </c>
      <c r="AF75" s="212"/>
      <c r="AH75" s="212"/>
      <c r="AJ75" s="149"/>
      <c r="AK75" s="393"/>
      <c r="AL75" s="336"/>
      <c r="AM75" s="393"/>
      <c r="AN75" s="277"/>
      <c r="AO75" s="164" t="s">
        <v>280</v>
      </c>
      <c r="AQ75" s="155"/>
      <c r="AR75" s="154">
        <v>151.97</v>
      </c>
      <c r="AS75" s="155" t="s">
        <v>281</v>
      </c>
      <c r="AT75" s="154"/>
      <c r="AU75" s="155"/>
      <c r="AV75" s="285">
        <v>148.99</v>
      </c>
      <c r="AW75" s="155" t="s">
        <v>281</v>
      </c>
      <c r="AX75" s="154"/>
      <c r="AY75" s="155"/>
      <c r="AZ75" s="285">
        <v>148.99</v>
      </c>
      <c r="BA75" s="155" t="s">
        <v>281</v>
      </c>
      <c r="BB75" s="154"/>
      <c r="BC75" s="155"/>
      <c r="BD75" s="154">
        <v>148.99</v>
      </c>
      <c r="BE75" s="155" t="s">
        <v>281</v>
      </c>
      <c r="BF75" s="154"/>
      <c r="BG75" s="155"/>
      <c r="BH75" s="154">
        <v>148.99</v>
      </c>
      <c r="BI75" s="155" t="s">
        <v>281</v>
      </c>
      <c r="BJ75" s="154"/>
      <c r="BK75" s="155"/>
      <c r="BL75" s="180">
        <v>146.07</v>
      </c>
      <c r="BM75" s="155" t="s">
        <v>281</v>
      </c>
      <c r="BN75" s="154"/>
      <c r="BO75" s="155"/>
      <c r="BP75" s="180">
        <v>135.93</v>
      </c>
      <c r="BQ75" s="155" t="s">
        <v>281</v>
      </c>
      <c r="BR75" s="154"/>
      <c r="BS75" s="155"/>
      <c r="BT75" s="180">
        <v>71.849999999999994</v>
      </c>
      <c r="BU75" s="155" t="s">
        <v>281</v>
      </c>
      <c r="BV75" s="154"/>
      <c r="BW75" s="155"/>
      <c r="BX75" s="180">
        <v>71.849999999999994</v>
      </c>
      <c r="BY75" s="155" t="s">
        <v>281</v>
      </c>
      <c r="BZ75" s="154"/>
      <c r="CA75" s="155"/>
      <c r="CB75" s="158">
        <v>70.44</v>
      </c>
      <c r="CC75" s="155" t="s">
        <v>281</v>
      </c>
      <c r="CD75" s="154"/>
      <c r="CE75" s="155"/>
      <c r="CF75" s="158">
        <v>70.44</v>
      </c>
      <c r="CG75" s="155" t="s">
        <v>281</v>
      </c>
      <c r="CH75" s="154"/>
      <c r="CI75" s="155"/>
      <c r="CJ75" s="154">
        <v>69.06</v>
      </c>
      <c r="CK75" s="155" t="s">
        <v>281</v>
      </c>
      <c r="CL75" s="154"/>
      <c r="CM75" s="155"/>
      <c r="CN75"/>
      <c r="CO75" s="154">
        <v>67.709999999999994</v>
      </c>
      <c r="CP75" s="155" t="s">
        <v>281</v>
      </c>
      <c r="CQ75" s="154"/>
      <c r="CR75" s="155"/>
    </row>
    <row r="76" spans="1:96" ht="15.6" customHeight="1">
      <c r="B76" s="570"/>
      <c r="AF76" s="212"/>
      <c r="AH76" s="212"/>
      <c r="AJ76" s="149"/>
      <c r="AK76" s="393"/>
      <c r="AL76" s="336"/>
      <c r="AM76" s="393"/>
      <c r="AN76" s="149"/>
      <c r="AO76" s="155"/>
      <c r="AQ76" s="155"/>
      <c r="AR76" s="154">
        <v>94.99</v>
      </c>
      <c r="AS76" s="155" t="s">
        <v>282</v>
      </c>
      <c r="AT76" s="154"/>
      <c r="AU76" s="155"/>
      <c r="AV76" s="288">
        <v>93.13</v>
      </c>
      <c r="AW76" s="155" t="s">
        <v>282</v>
      </c>
      <c r="AX76" s="154"/>
      <c r="AY76" s="155"/>
      <c r="AZ76" s="288">
        <v>93.13</v>
      </c>
      <c r="BA76" s="155" t="s">
        <v>282</v>
      </c>
      <c r="BB76" s="154"/>
      <c r="BC76" s="155"/>
      <c r="BD76" s="154">
        <v>93.13</v>
      </c>
      <c r="BE76" s="155" t="s">
        <v>282</v>
      </c>
      <c r="BF76" s="154"/>
      <c r="BG76" s="155"/>
      <c r="BH76" s="154">
        <v>93.13</v>
      </c>
      <c r="BI76" s="155" t="s">
        <v>282</v>
      </c>
      <c r="BJ76" s="154"/>
      <c r="BK76" s="155"/>
      <c r="BL76" s="154">
        <v>91.3</v>
      </c>
      <c r="BM76" s="155" t="s">
        <v>282</v>
      </c>
      <c r="BN76" s="154"/>
      <c r="BO76" s="155"/>
      <c r="BP76" s="154">
        <v>84.96</v>
      </c>
      <c r="BQ76" s="155" t="s">
        <v>282</v>
      </c>
      <c r="BR76" s="154"/>
      <c r="BS76" s="155"/>
      <c r="BT76" s="154">
        <v>44.91</v>
      </c>
      <c r="BU76" s="155" t="s">
        <v>282</v>
      </c>
      <c r="BV76" s="154"/>
      <c r="BW76" s="155"/>
      <c r="BX76" s="154">
        <v>44.91</v>
      </c>
      <c r="BY76" s="155" t="s">
        <v>282</v>
      </c>
      <c r="BZ76" s="154"/>
      <c r="CA76" s="155"/>
      <c r="CB76" s="158">
        <v>44.03</v>
      </c>
      <c r="CC76" s="155" t="s">
        <v>282</v>
      </c>
      <c r="CD76" s="154"/>
      <c r="CE76" s="155"/>
      <c r="CF76" s="158">
        <v>44.03</v>
      </c>
      <c r="CG76" s="155" t="s">
        <v>282</v>
      </c>
      <c r="CH76" s="154"/>
      <c r="CI76" s="155"/>
      <c r="CJ76" s="154">
        <v>43.17</v>
      </c>
      <c r="CK76" s="155" t="s">
        <v>282</v>
      </c>
      <c r="CL76" s="154"/>
      <c r="CM76" s="155"/>
      <c r="CN76"/>
      <c r="CO76" s="154">
        <v>42.32</v>
      </c>
      <c r="CP76" s="155" t="s">
        <v>282</v>
      </c>
      <c r="CQ76" s="154"/>
      <c r="CR76" s="155"/>
    </row>
    <row r="77" spans="1:96" s="113" customFormat="1" ht="15.6" customHeight="1">
      <c r="B77" s="571"/>
      <c r="C77" s="159"/>
      <c r="D77" s="159"/>
      <c r="E77" s="159"/>
      <c r="F77" s="159"/>
      <c r="G77" s="159"/>
      <c r="H77" s="159"/>
      <c r="I77" s="159"/>
      <c r="J77" s="159"/>
      <c r="K77" s="159"/>
      <c r="L77" s="159"/>
      <c r="M77" s="159"/>
      <c r="N77" s="159"/>
      <c r="O77" s="159"/>
      <c r="P77" s="159"/>
      <c r="Q77" s="159"/>
      <c r="R77" s="159"/>
      <c r="S77" s="159"/>
      <c r="T77" s="159"/>
      <c r="U77" s="159"/>
      <c r="V77" s="159"/>
      <c r="W77" s="159"/>
      <c r="X77" s="159"/>
      <c r="Y77" s="159"/>
      <c r="Z77" s="159"/>
      <c r="AA77" s="159"/>
      <c r="AB77" s="159"/>
      <c r="AC77" s="159"/>
      <c r="AD77" s="159"/>
      <c r="AE77" s="159"/>
      <c r="AF77" s="159"/>
      <c r="AG77" s="159"/>
      <c r="AH77" s="159"/>
      <c r="AI77" s="159"/>
      <c r="AJ77" s="284"/>
      <c r="AK77" s="394"/>
      <c r="AL77" s="334"/>
      <c r="AM77" s="394"/>
      <c r="AN77" s="284"/>
      <c r="AO77" s="157"/>
      <c r="AP77" s="284"/>
      <c r="AQ77" s="157"/>
      <c r="AR77" s="156">
        <v>89.56</v>
      </c>
      <c r="AS77" s="157" t="s">
        <v>283</v>
      </c>
      <c r="AT77" s="156"/>
      <c r="AU77" s="157"/>
      <c r="AV77" s="289">
        <v>87.8</v>
      </c>
      <c r="AW77" s="157" t="s">
        <v>283</v>
      </c>
      <c r="AX77" s="156"/>
      <c r="AY77" s="157"/>
      <c r="AZ77" s="289">
        <v>87.8</v>
      </c>
      <c r="BA77" s="157" t="s">
        <v>283</v>
      </c>
      <c r="BB77" s="156"/>
      <c r="BC77" s="157"/>
      <c r="BD77" s="156">
        <v>87.8</v>
      </c>
      <c r="BE77" s="157" t="s">
        <v>283</v>
      </c>
      <c r="BF77" s="156"/>
      <c r="BG77" s="157"/>
      <c r="BH77" s="156">
        <v>87.8</v>
      </c>
      <c r="BI77" s="157" t="s">
        <v>283</v>
      </c>
      <c r="BJ77" s="156"/>
      <c r="BK77" s="157"/>
      <c r="BL77" s="156">
        <v>86.08</v>
      </c>
      <c r="BM77" s="157" t="s">
        <v>283</v>
      </c>
      <c r="BN77" s="156"/>
      <c r="BO77" s="157"/>
      <c r="BP77" s="156">
        <v>80.08</v>
      </c>
      <c r="BQ77" s="157" t="s">
        <v>283</v>
      </c>
      <c r="BR77" s="156"/>
      <c r="BS77" s="157"/>
      <c r="BT77" s="156">
        <v>42.16</v>
      </c>
      <c r="BU77" s="157" t="s">
        <v>283</v>
      </c>
      <c r="BV77" s="156"/>
      <c r="BW77" s="157"/>
      <c r="BX77" s="156">
        <v>42.16</v>
      </c>
      <c r="BY77" s="157" t="s">
        <v>283</v>
      </c>
      <c r="BZ77" s="156"/>
      <c r="CA77" s="157"/>
      <c r="CB77" s="161">
        <v>41.33</v>
      </c>
      <c r="CC77" s="157" t="s">
        <v>283</v>
      </c>
      <c r="CD77" s="156"/>
      <c r="CE77" s="157"/>
      <c r="CF77" s="161">
        <v>41.33</v>
      </c>
      <c r="CG77" s="157" t="s">
        <v>283</v>
      </c>
      <c r="CH77" s="156"/>
      <c r="CI77" s="157"/>
      <c r="CJ77" s="156">
        <v>40.520000000000003</v>
      </c>
      <c r="CK77" s="157" t="s">
        <v>283</v>
      </c>
      <c r="CL77" s="156"/>
      <c r="CM77" s="157"/>
      <c r="CO77" s="156">
        <v>39.729999999999997</v>
      </c>
      <c r="CP77" s="157" t="s">
        <v>283</v>
      </c>
      <c r="CQ77" s="156"/>
      <c r="CR77" s="157"/>
    </row>
    <row r="78" spans="1:96" ht="15.6" customHeight="1">
      <c r="B78" s="569" t="s">
        <v>284</v>
      </c>
      <c r="AF78" s="212"/>
      <c r="AH78" s="212"/>
      <c r="AJ78" s="149"/>
      <c r="AK78" s="393"/>
      <c r="AL78" s="336"/>
      <c r="AM78" s="393"/>
      <c r="AN78" s="277"/>
      <c r="AO78" s="164" t="s">
        <v>280</v>
      </c>
      <c r="AP78" s="287"/>
      <c r="AQ78" s="164" t="s">
        <v>280</v>
      </c>
      <c r="AR78" s="154">
        <v>67.27</v>
      </c>
      <c r="AS78" s="155" t="s">
        <v>281</v>
      </c>
      <c r="AT78" s="180">
        <v>23.02</v>
      </c>
      <c r="AU78" s="155" t="s">
        <v>281</v>
      </c>
      <c r="AV78" s="285">
        <v>65.95</v>
      </c>
      <c r="AW78" s="155" t="s">
        <v>281</v>
      </c>
      <c r="AX78" s="283">
        <v>22.57</v>
      </c>
      <c r="AY78" s="155" t="s">
        <v>281</v>
      </c>
      <c r="AZ78" s="285">
        <v>65.95</v>
      </c>
      <c r="BA78" s="155" t="s">
        <v>281</v>
      </c>
      <c r="BB78" s="283">
        <v>22.57</v>
      </c>
      <c r="BC78" s="155" t="s">
        <v>281</v>
      </c>
      <c r="BD78" s="154">
        <v>65.95</v>
      </c>
      <c r="BE78" s="155" t="s">
        <v>281</v>
      </c>
      <c r="BF78" s="180">
        <v>22.57</v>
      </c>
      <c r="BG78" s="155" t="s">
        <v>281</v>
      </c>
      <c r="BH78" s="154">
        <v>65.95</v>
      </c>
      <c r="BI78" s="155" t="s">
        <v>281</v>
      </c>
      <c r="BJ78" s="180">
        <v>22.57</v>
      </c>
      <c r="BK78" s="155" t="s">
        <v>281</v>
      </c>
      <c r="BL78" s="180">
        <v>64.66</v>
      </c>
      <c r="BM78" s="155" t="s">
        <v>281</v>
      </c>
      <c r="BN78" s="180">
        <v>22.13</v>
      </c>
      <c r="BO78" s="155" t="s">
        <v>281</v>
      </c>
      <c r="BP78" s="180">
        <v>64.66</v>
      </c>
      <c r="BQ78" s="155" t="s">
        <v>281</v>
      </c>
      <c r="BR78" s="180">
        <v>22.13</v>
      </c>
      <c r="BS78" s="155" t="s">
        <v>281</v>
      </c>
      <c r="BT78" s="180">
        <v>22.13</v>
      </c>
      <c r="BU78" s="155" t="s">
        <v>281</v>
      </c>
      <c r="BV78" s="180">
        <v>22.13</v>
      </c>
      <c r="BW78" s="155" t="s">
        <v>281</v>
      </c>
      <c r="BX78" s="180">
        <v>22.13</v>
      </c>
      <c r="BY78" s="155" t="s">
        <v>281</v>
      </c>
      <c r="BZ78" s="180">
        <v>22.13</v>
      </c>
      <c r="CA78" s="155" t="s">
        <v>281</v>
      </c>
      <c r="CB78" s="158">
        <v>21.7</v>
      </c>
      <c r="CC78" s="155" t="s">
        <v>281</v>
      </c>
      <c r="CD78" s="154">
        <v>21.7</v>
      </c>
      <c r="CE78" s="155" t="s">
        <v>281</v>
      </c>
      <c r="CF78" s="158">
        <v>21.7</v>
      </c>
      <c r="CG78" s="155" t="s">
        <v>281</v>
      </c>
      <c r="CH78" s="154">
        <v>21.7</v>
      </c>
      <c r="CI78" s="155" t="s">
        <v>281</v>
      </c>
      <c r="CJ78" s="154">
        <v>21.27</v>
      </c>
      <c r="CK78" s="155" t="s">
        <v>281</v>
      </c>
      <c r="CL78" s="154">
        <v>21.27</v>
      </c>
      <c r="CM78" s="155" t="s">
        <v>281</v>
      </c>
      <c r="CN78" s="102"/>
      <c r="CO78" s="154">
        <v>20.85</v>
      </c>
      <c r="CP78" s="155" t="s">
        <v>281</v>
      </c>
      <c r="CQ78" s="154">
        <v>20.85</v>
      </c>
      <c r="CR78" s="155" t="s">
        <v>281</v>
      </c>
    </row>
    <row r="79" spans="1:96" ht="15.6" customHeight="1">
      <c r="B79" s="570"/>
      <c r="AF79" s="212"/>
      <c r="AH79" s="212"/>
      <c r="AJ79" s="149"/>
      <c r="AK79" s="393"/>
      <c r="AL79" s="336"/>
      <c r="AM79" s="393"/>
      <c r="AN79" s="149"/>
      <c r="AO79" s="155"/>
      <c r="AP79" s="154"/>
      <c r="AQ79" s="155"/>
      <c r="AR79" s="154">
        <v>33.64</v>
      </c>
      <c r="AS79" s="155" t="s">
        <v>282</v>
      </c>
      <c r="AT79" s="154">
        <v>11.51</v>
      </c>
      <c r="AU79" s="155" t="s">
        <v>282</v>
      </c>
      <c r="AV79" s="288">
        <v>32.979999999999997</v>
      </c>
      <c r="AW79" s="155" t="s">
        <v>282</v>
      </c>
      <c r="AX79" s="154">
        <v>11.28</v>
      </c>
      <c r="AY79" s="155" t="s">
        <v>282</v>
      </c>
      <c r="AZ79" s="288">
        <v>32.979999999999997</v>
      </c>
      <c r="BA79" s="155" t="s">
        <v>282</v>
      </c>
      <c r="BB79" s="154">
        <v>11.28</v>
      </c>
      <c r="BC79" s="155" t="s">
        <v>282</v>
      </c>
      <c r="BD79" s="154">
        <v>32.979999999999997</v>
      </c>
      <c r="BE79" s="155" t="s">
        <v>282</v>
      </c>
      <c r="BF79" s="154">
        <v>11.28</v>
      </c>
      <c r="BG79" s="155" t="s">
        <v>282</v>
      </c>
      <c r="BH79" s="154">
        <v>32.979999999999997</v>
      </c>
      <c r="BI79" s="155" t="s">
        <v>282</v>
      </c>
      <c r="BJ79" s="154">
        <v>11.28</v>
      </c>
      <c r="BK79" s="155" t="s">
        <v>282</v>
      </c>
      <c r="BL79" s="154">
        <v>32.33</v>
      </c>
      <c r="BM79" s="155" t="s">
        <v>282</v>
      </c>
      <c r="BN79" s="154">
        <v>11.06</v>
      </c>
      <c r="BO79" s="155" t="s">
        <v>282</v>
      </c>
      <c r="BP79" s="154">
        <v>32.33</v>
      </c>
      <c r="BQ79" s="155" t="s">
        <v>282</v>
      </c>
      <c r="BR79" s="154">
        <v>11.06</v>
      </c>
      <c r="BS79" s="155" t="s">
        <v>282</v>
      </c>
      <c r="BT79" s="154">
        <v>11.06</v>
      </c>
      <c r="BU79" s="155" t="s">
        <v>282</v>
      </c>
      <c r="BV79" s="154">
        <v>11.06</v>
      </c>
      <c r="BW79" s="155" t="s">
        <v>282</v>
      </c>
      <c r="BX79" s="154">
        <v>11.06</v>
      </c>
      <c r="BY79" s="155" t="s">
        <v>282</v>
      </c>
      <c r="BZ79" s="154">
        <v>11.06</v>
      </c>
      <c r="CA79" s="155" t="s">
        <v>282</v>
      </c>
      <c r="CB79" s="158">
        <v>10.84</v>
      </c>
      <c r="CC79" s="155" t="s">
        <v>282</v>
      </c>
      <c r="CD79" s="154">
        <v>10.84</v>
      </c>
      <c r="CE79" s="155" t="s">
        <v>282</v>
      </c>
      <c r="CF79" s="158">
        <v>10.84</v>
      </c>
      <c r="CG79" s="155" t="s">
        <v>282</v>
      </c>
      <c r="CH79" s="154">
        <v>10.84</v>
      </c>
      <c r="CI79" s="155" t="s">
        <v>282</v>
      </c>
      <c r="CJ79" s="154">
        <v>10.63</v>
      </c>
      <c r="CK79" s="155" t="s">
        <v>282</v>
      </c>
      <c r="CL79" s="154">
        <v>10.63</v>
      </c>
      <c r="CM79" s="155" t="s">
        <v>282</v>
      </c>
      <c r="CN79"/>
      <c r="CO79" s="154">
        <v>10.42</v>
      </c>
      <c r="CP79" s="155" t="s">
        <v>282</v>
      </c>
      <c r="CQ79" s="154">
        <v>10.42</v>
      </c>
      <c r="CR79" s="155" t="s">
        <v>282</v>
      </c>
    </row>
    <row r="80" spans="1:96" s="113" customFormat="1" ht="15.6" customHeight="1">
      <c r="B80" s="571"/>
      <c r="C80" s="159"/>
      <c r="D80" s="159"/>
      <c r="E80" s="159"/>
      <c r="F80" s="159"/>
      <c r="G80" s="159"/>
      <c r="H80" s="159"/>
      <c r="I80" s="159"/>
      <c r="J80" s="159"/>
      <c r="K80" s="159"/>
      <c r="L80" s="159"/>
      <c r="M80" s="159"/>
      <c r="N80" s="159"/>
      <c r="O80" s="159"/>
      <c r="P80" s="159"/>
      <c r="Q80" s="159"/>
      <c r="R80" s="159"/>
      <c r="S80" s="159"/>
      <c r="T80" s="159"/>
      <c r="U80" s="159"/>
      <c r="V80" s="159"/>
      <c r="W80" s="159"/>
      <c r="X80" s="159"/>
      <c r="Y80" s="159"/>
      <c r="Z80" s="159"/>
      <c r="AA80" s="159"/>
      <c r="AB80" s="159"/>
      <c r="AC80" s="159"/>
      <c r="AD80" s="159"/>
      <c r="AE80" s="159"/>
      <c r="AF80" s="159"/>
      <c r="AG80" s="159"/>
      <c r="AH80" s="159"/>
      <c r="AI80" s="159"/>
      <c r="AJ80" s="284"/>
      <c r="AK80" s="394"/>
      <c r="AL80" s="334"/>
      <c r="AM80" s="394"/>
      <c r="AN80" s="284"/>
      <c r="AO80" s="157"/>
      <c r="AP80" s="156"/>
      <c r="AQ80" s="157"/>
      <c r="AR80" s="154">
        <v>21.86</v>
      </c>
      <c r="AS80" s="157" t="s">
        <v>283</v>
      </c>
      <c r="AT80" s="156">
        <v>7.11</v>
      </c>
      <c r="AU80" s="157" t="s">
        <v>283</v>
      </c>
      <c r="AV80" s="289">
        <v>21.43</v>
      </c>
      <c r="AW80" s="157" t="s">
        <v>283</v>
      </c>
      <c r="AX80" s="284">
        <v>6.97</v>
      </c>
      <c r="AY80" s="157" t="s">
        <v>283</v>
      </c>
      <c r="AZ80" s="289">
        <v>21.43</v>
      </c>
      <c r="BA80" s="157" t="s">
        <v>283</v>
      </c>
      <c r="BB80" s="284">
        <v>6.97</v>
      </c>
      <c r="BC80" s="157" t="s">
        <v>283</v>
      </c>
      <c r="BD80" s="154">
        <v>21.43</v>
      </c>
      <c r="BE80" s="157" t="s">
        <v>283</v>
      </c>
      <c r="BF80" s="156">
        <v>6.97</v>
      </c>
      <c r="BG80" s="157" t="s">
        <v>283</v>
      </c>
      <c r="BH80" s="154">
        <v>21.43</v>
      </c>
      <c r="BI80" s="157" t="s">
        <v>283</v>
      </c>
      <c r="BJ80" s="156">
        <v>6.97</v>
      </c>
      <c r="BK80" s="157" t="s">
        <v>283</v>
      </c>
      <c r="BL80" s="156">
        <v>21.01</v>
      </c>
      <c r="BM80" s="157" t="s">
        <v>283</v>
      </c>
      <c r="BN80" s="156">
        <v>6.83</v>
      </c>
      <c r="BO80" s="157" t="s">
        <v>283</v>
      </c>
      <c r="BP80" s="156">
        <v>21.01</v>
      </c>
      <c r="BQ80" s="157" t="s">
        <v>283</v>
      </c>
      <c r="BR80" s="156">
        <v>6.83</v>
      </c>
      <c r="BS80" s="157" t="s">
        <v>283</v>
      </c>
      <c r="BT80" s="156">
        <v>6.83</v>
      </c>
      <c r="BU80" s="157" t="s">
        <v>283</v>
      </c>
      <c r="BV80" s="156">
        <v>6.83</v>
      </c>
      <c r="BW80" s="157" t="s">
        <v>283</v>
      </c>
      <c r="BX80" s="156">
        <v>6.83</v>
      </c>
      <c r="BY80" s="157" t="s">
        <v>283</v>
      </c>
      <c r="BZ80" s="156">
        <v>6.83</v>
      </c>
      <c r="CA80" s="157" t="s">
        <v>283</v>
      </c>
      <c r="CB80" s="161">
        <v>6.7</v>
      </c>
      <c r="CC80" s="157" t="s">
        <v>283</v>
      </c>
      <c r="CD80" s="156">
        <v>6.7</v>
      </c>
      <c r="CE80" s="157" t="s">
        <v>283</v>
      </c>
      <c r="CF80" s="161">
        <v>6.7</v>
      </c>
      <c r="CG80" s="157" t="s">
        <v>283</v>
      </c>
      <c r="CH80" s="156">
        <v>6.7</v>
      </c>
      <c r="CI80" s="157" t="s">
        <v>283</v>
      </c>
      <c r="CJ80" s="156">
        <v>6.57</v>
      </c>
      <c r="CK80" s="157" t="s">
        <v>283</v>
      </c>
      <c r="CL80" s="156">
        <v>6.57</v>
      </c>
      <c r="CM80" s="157" t="s">
        <v>283</v>
      </c>
      <c r="CO80" s="156">
        <v>6.44</v>
      </c>
      <c r="CP80" s="157" t="s">
        <v>283</v>
      </c>
      <c r="CQ80" s="156">
        <v>6.44</v>
      </c>
      <c r="CR80" s="157" t="s">
        <v>283</v>
      </c>
    </row>
    <row r="81" spans="1:96" ht="15.6" customHeight="1">
      <c r="B81" s="569" t="s">
        <v>269</v>
      </c>
      <c r="AF81" s="212"/>
      <c r="AH81" s="212"/>
      <c r="AJ81" s="149"/>
      <c r="AK81" s="393"/>
      <c r="AL81" s="336"/>
      <c r="AM81" s="393"/>
      <c r="AN81" s="277"/>
      <c r="AO81" s="164" t="s">
        <v>285</v>
      </c>
      <c r="AQ81" s="155"/>
      <c r="AR81" s="180">
        <v>2325.38</v>
      </c>
      <c r="AS81" s="155" t="s">
        <v>255</v>
      </c>
      <c r="AT81" s="154"/>
      <c r="AU81" s="155"/>
      <c r="AV81" s="180">
        <v>2325.38</v>
      </c>
      <c r="AW81" s="155" t="s">
        <v>255</v>
      </c>
      <c r="AX81" s="154"/>
      <c r="AY81" s="155"/>
      <c r="AZ81" s="180">
        <v>2325.38</v>
      </c>
      <c r="BA81" s="155" t="s">
        <v>255</v>
      </c>
      <c r="BB81" s="154"/>
      <c r="BC81" s="155"/>
      <c r="BD81" s="180">
        <v>2325.38</v>
      </c>
      <c r="BE81" s="155" t="s">
        <v>255</v>
      </c>
      <c r="BF81" s="154"/>
      <c r="BG81" s="155"/>
      <c r="BH81" s="180">
        <v>2387.25</v>
      </c>
      <c r="BI81" s="155" t="s">
        <v>255</v>
      </c>
      <c r="BJ81" s="154"/>
      <c r="BK81" s="155"/>
      <c r="BL81" s="180">
        <v>2387.25</v>
      </c>
      <c r="BM81" s="155" t="s">
        <v>255</v>
      </c>
      <c r="BN81" s="154"/>
      <c r="BO81" s="155"/>
      <c r="BP81" s="180">
        <v>2188.6799999999998</v>
      </c>
      <c r="BQ81" s="155" t="s">
        <v>255</v>
      </c>
      <c r="BR81" s="154"/>
      <c r="BS81" s="155"/>
      <c r="BT81" s="180">
        <v>2188.6799999999998</v>
      </c>
      <c r="BU81" s="155" t="s">
        <v>255</v>
      </c>
      <c r="BV81" s="154"/>
      <c r="BW81" s="155"/>
      <c r="BX81" s="180">
        <v>2116.44</v>
      </c>
      <c r="BY81" s="155" t="s">
        <v>255</v>
      </c>
      <c r="BZ81" s="154"/>
      <c r="CA81" s="155"/>
      <c r="CB81" s="158">
        <v>2116.44</v>
      </c>
      <c r="CC81" s="155" t="s">
        <v>255</v>
      </c>
      <c r="CD81" s="154"/>
      <c r="CE81" s="155"/>
      <c r="CF81" s="158">
        <v>2448.4</v>
      </c>
      <c r="CG81" s="155" t="s">
        <v>255</v>
      </c>
      <c r="CH81" s="154"/>
      <c r="CI81" s="155"/>
      <c r="CJ81" s="158">
        <v>2272.61</v>
      </c>
      <c r="CK81" s="155" t="s">
        <v>255</v>
      </c>
      <c r="CL81" s="154"/>
      <c r="CM81" s="155"/>
      <c r="CN81" s="102"/>
      <c r="CO81" s="158">
        <v>2272.61</v>
      </c>
      <c r="CP81" s="155" t="s">
        <v>255</v>
      </c>
      <c r="CQ81" s="154"/>
      <c r="CR81" s="155"/>
    </row>
    <row r="82" spans="1:96" ht="15.6" customHeight="1">
      <c r="B82" s="570"/>
      <c r="AF82" s="212"/>
      <c r="AH82" s="212"/>
      <c r="AJ82" s="149"/>
      <c r="AK82" s="393"/>
      <c r="AL82" s="336"/>
      <c r="AM82" s="393"/>
      <c r="AN82" s="149"/>
      <c r="AO82" s="155"/>
      <c r="AQ82" s="155"/>
      <c r="AR82" s="154">
        <v>4650.76</v>
      </c>
      <c r="AS82" s="155" t="s">
        <v>258</v>
      </c>
      <c r="AT82" s="154"/>
      <c r="AU82" s="155"/>
      <c r="AV82" s="154">
        <v>4650.76</v>
      </c>
      <c r="AW82" s="155" t="s">
        <v>258</v>
      </c>
      <c r="AX82" s="154"/>
      <c r="AY82" s="155"/>
      <c r="AZ82" s="154">
        <v>4650.76</v>
      </c>
      <c r="BA82" s="155" t="s">
        <v>258</v>
      </c>
      <c r="BB82" s="154"/>
      <c r="BC82" s="155"/>
      <c r="BD82" s="154">
        <v>4650.76</v>
      </c>
      <c r="BE82" s="155" t="s">
        <v>258</v>
      </c>
      <c r="BF82" s="154"/>
      <c r="BG82" s="155"/>
      <c r="BH82" s="154">
        <v>4774.5</v>
      </c>
      <c r="BI82" s="155" t="s">
        <v>258</v>
      </c>
      <c r="BJ82" s="154"/>
      <c r="BK82" s="155"/>
      <c r="BL82" s="154">
        <v>4774.5</v>
      </c>
      <c r="BM82" s="155" t="s">
        <v>258</v>
      </c>
      <c r="BN82" s="154"/>
      <c r="BO82" s="155"/>
      <c r="BP82" s="154">
        <v>4377.3599999999997</v>
      </c>
      <c r="BQ82" s="155" t="s">
        <v>258</v>
      </c>
      <c r="BR82" s="154"/>
      <c r="BS82" s="155"/>
      <c r="BT82" s="154">
        <v>4377.3599999999997</v>
      </c>
      <c r="BU82" s="155" t="s">
        <v>258</v>
      </c>
      <c r="BV82" s="154"/>
      <c r="BW82" s="155"/>
      <c r="BX82" s="154">
        <v>4232.88</v>
      </c>
      <c r="BY82" s="155" t="s">
        <v>258</v>
      </c>
      <c r="BZ82" s="154"/>
      <c r="CA82" s="155"/>
      <c r="CB82" s="158">
        <v>4232.88</v>
      </c>
      <c r="CC82" s="155" t="s">
        <v>258</v>
      </c>
      <c r="CD82" s="154"/>
      <c r="CE82" s="155"/>
      <c r="CF82" s="158">
        <v>4896.8</v>
      </c>
      <c r="CG82" s="155" t="s">
        <v>258</v>
      </c>
      <c r="CH82" s="154"/>
      <c r="CI82" s="155"/>
      <c r="CJ82" s="158">
        <v>4545.22</v>
      </c>
      <c r="CK82" s="155" t="s">
        <v>258</v>
      </c>
      <c r="CL82" s="154"/>
      <c r="CM82" s="155"/>
      <c r="CN82" s="102"/>
      <c r="CO82" s="158">
        <v>4545.22</v>
      </c>
      <c r="CP82" s="155" t="s">
        <v>258</v>
      </c>
      <c r="CQ82" s="154"/>
      <c r="CR82" s="155"/>
    </row>
    <row r="83" spans="1:96" s="113" customFormat="1" ht="15.6" customHeight="1">
      <c r="B83" s="571"/>
      <c r="C83" s="159"/>
      <c r="D83" s="159"/>
      <c r="E83" s="159"/>
      <c r="F83" s="159"/>
      <c r="G83" s="159"/>
      <c r="H83" s="159"/>
      <c r="I83" s="159"/>
      <c r="J83" s="159"/>
      <c r="K83" s="159"/>
      <c r="L83" s="159"/>
      <c r="M83" s="159"/>
      <c r="N83" s="159"/>
      <c r="O83" s="159"/>
      <c r="P83" s="159"/>
      <c r="Q83" s="159"/>
      <c r="R83" s="159"/>
      <c r="S83" s="159"/>
      <c r="T83" s="159"/>
      <c r="U83" s="159"/>
      <c r="V83" s="159"/>
      <c r="W83" s="159"/>
      <c r="X83" s="159"/>
      <c r="Y83" s="159"/>
      <c r="Z83" s="159"/>
      <c r="AA83" s="159"/>
      <c r="AB83" s="159"/>
      <c r="AC83" s="159"/>
      <c r="AD83" s="159"/>
      <c r="AE83" s="159"/>
      <c r="AF83" s="159"/>
      <c r="AG83" s="159"/>
      <c r="AH83" s="159"/>
      <c r="AI83" s="159"/>
      <c r="AJ83" s="284"/>
      <c r="AK83" s="394"/>
      <c r="AL83" s="334"/>
      <c r="AM83" s="394"/>
      <c r="AN83" s="284"/>
      <c r="AO83" s="157"/>
      <c r="AP83" s="284"/>
      <c r="AQ83" s="157"/>
      <c r="AR83" s="156">
        <v>6976.14</v>
      </c>
      <c r="AS83" s="157" t="s">
        <v>259</v>
      </c>
      <c r="AT83" s="156"/>
      <c r="AU83" s="157"/>
      <c r="AV83" s="156">
        <v>6976.14</v>
      </c>
      <c r="AW83" s="157" t="s">
        <v>259</v>
      </c>
      <c r="AX83" s="156"/>
      <c r="AY83" s="157"/>
      <c r="AZ83" s="156">
        <v>6976.14</v>
      </c>
      <c r="BA83" s="157" t="s">
        <v>259</v>
      </c>
      <c r="BB83" s="156"/>
      <c r="BC83" s="157"/>
      <c r="BD83" s="156">
        <v>6976.14</v>
      </c>
      <c r="BE83" s="157" t="s">
        <v>259</v>
      </c>
      <c r="BF83" s="156"/>
      <c r="BG83" s="157"/>
      <c r="BH83" s="156">
        <v>7161.75</v>
      </c>
      <c r="BI83" s="157" t="s">
        <v>259</v>
      </c>
      <c r="BJ83" s="156"/>
      <c r="BK83" s="157"/>
      <c r="BL83" s="156">
        <v>7161.75</v>
      </c>
      <c r="BM83" s="157" t="s">
        <v>259</v>
      </c>
      <c r="BN83" s="156"/>
      <c r="BO83" s="157"/>
      <c r="BP83" s="156">
        <v>6566.04</v>
      </c>
      <c r="BQ83" s="157" t="s">
        <v>259</v>
      </c>
      <c r="BR83" s="156"/>
      <c r="BS83" s="157"/>
      <c r="BT83" s="156">
        <v>6566.04</v>
      </c>
      <c r="BU83" s="157" t="s">
        <v>259</v>
      </c>
      <c r="BV83" s="156"/>
      <c r="BW83" s="157"/>
      <c r="BX83" s="156">
        <v>6349.32</v>
      </c>
      <c r="BY83" s="157" t="s">
        <v>259</v>
      </c>
      <c r="BZ83" s="156"/>
      <c r="CA83" s="157"/>
      <c r="CB83" s="161">
        <v>6349.32</v>
      </c>
      <c r="CC83" s="157" t="s">
        <v>259</v>
      </c>
      <c r="CD83" s="156"/>
      <c r="CE83" s="157"/>
      <c r="CF83" s="161">
        <v>7345.2</v>
      </c>
      <c r="CG83" s="157" t="s">
        <v>259</v>
      </c>
      <c r="CH83" s="156"/>
      <c r="CI83" s="157"/>
      <c r="CJ83" s="161">
        <v>6817.83</v>
      </c>
      <c r="CK83" s="157" t="s">
        <v>259</v>
      </c>
      <c r="CL83" s="156"/>
      <c r="CM83" s="157"/>
      <c r="CO83" s="161">
        <v>6817.83</v>
      </c>
      <c r="CP83" s="157" t="s">
        <v>259</v>
      </c>
      <c r="CQ83" s="156"/>
      <c r="CR83" s="157"/>
    </row>
    <row r="84" spans="1:96" s="22" customFormat="1" ht="15.6" customHeight="1">
      <c r="B84" s="174" t="s">
        <v>272</v>
      </c>
      <c r="C84" s="168"/>
      <c r="D84" s="168"/>
      <c r="E84" s="168"/>
      <c r="F84" s="168"/>
      <c r="G84" s="168"/>
      <c r="H84" s="168"/>
      <c r="I84" s="168"/>
      <c r="J84" s="168"/>
      <c r="K84" s="168"/>
      <c r="L84" s="168"/>
      <c r="M84" s="168"/>
      <c r="N84" s="168"/>
      <c r="O84" s="168"/>
      <c r="P84" s="168"/>
      <c r="Q84" s="168"/>
      <c r="R84" s="168"/>
      <c r="S84" s="168"/>
      <c r="T84" s="168"/>
      <c r="U84" s="168"/>
      <c r="V84" s="168"/>
      <c r="W84" s="168"/>
      <c r="X84" s="168"/>
      <c r="Y84" s="168"/>
      <c r="Z84" s="168"/>
      <c r="AA84" s="168"/>
      <c r="AB84" s="168"/>
      <c r="AC84" s="168"/>
      <c r="AD84" s="168"/>
      <c r="AE84" s="168"/>
      <c r="AF84" s="168"/>
      <c r="AG84" s="168"/>
      <c r="AH84" s="168"/>
      <c r="AI84" s="168"/>
      <c r="AJ84" s="282"/>
      <c r="AK84" s="162"/>
      <c r="AL84" s="332"/>
      <c r="AM84" s="162"/>
      <c r="AN84" s="277"/>
      <c r="AO84" s="164" t="s">
        <v>280</v>
      </c>
      <c r="AP84" s="284"/>
      <c r="AQ84" s="164"/>
      <c r="AR84" s="156">
        <v>5230.3900000000003</v>
      </c>
      <c r="AS84" s="164" t="s">
        <v>96</v>
      </c>
      <c r="AT84" s="284"/>
      <c r="AU84" s="164"/>
      <c r="AV84" s="156">
        <v>5127.83</v>
      </c>
      <c r="AW84" s="164" t="s">
        <v>96</v>
      </c>
      <c r="AX84" s="163"/>
      <c r="AY84" s="164"/>
      <c r="AZ84" s="156">
        <v>5127.83</v>
      </c>
      <c r="BA84" s="164" t="s">
        <v>96</v>
      </c>
      <c r="BB84" s="163"/>
      <c r="BC84" s="164"/>
      <c r="BD84" s="156">
        <v>5127.83</v>
      </c>
      <c r="BE84" s="164" t="s">
        <v>96</v>
      </c>
      <c r="BF84" s="163"/>
      <c r="BG84" s="164"/>
      <c r="BH84" s="156">
        <v>3368.46</v>
      </c>
      <c r="BI84" s="164" t="s">
        <v>96</v>
      </c>
      <c r="BJ84" s="163"/>
      <c r="BK84" s="164"/>
      <c r="BL84" s="214">
        <v>3302.41</v>
      </c>
      <c r="BM84" s="164" t="s">
        <v>96</v>
      </c>
      <c r="BN84" s="163"/>
      <c r="BO84" s="164"/>
      <c r="BP84" s="214">
        <v>3302.41</v>
      </c>
      <c r="BQ84" s="164" t="s">
        <v>96</v>
      </c>
      <c r="BR84" s="163"/>
      <c r="BS84" s="164"/>
      <c r="BT84" s="214"/>
      <c r="BU84" s="164"/>
      <c r="BV84" s="163"/>
      <c r="BW84" s="164"/>
      <c r="BX84" s="214"/>
      <c r="BY84" s="164"/>
      <c r="BZ84" s="163"/>
      <c r="CA84" s="164"/>
      <c r="CB84" s="214"/>
      <c r="CC84" s="164"/>
      <c r="CD84" s="163"/>
      <c r="CE84" s="164"/>
      <c r="CF84" s="214"/>
      <c r="CG84" s="164"/>
      <c r="CH84" s="163"/>
      <c r="CI84" s="164"/>
      <c r="CJ84" s="214"/>
      <c r="CK84" s="164"/>
      <c r="CL84" s="163"/>
      <c r="CM84" s="164"/>
      <c r="CO84" s="214"/>
      <c r="CP84" s="164"/>
      <c r="CQ84" s="163"/>
      <c r="CR84" s="164"/>
    </row>
    <row r="85" spans="1:96" s="113" customFormat="1" ht="28.9" customHeight="1">
      <c r="B85" s="391" t="s">
        <v>260</v>
      </c>
      <c r="C85" s="159"/>
      <c r="D85" s="159"/>
      <c r="E85" s="159"/>
      <c r="F85" s="159"/>
      <c r="G85" s="159"/>
      <c r="H85" s="159"/>
      <c r="I85" s="159"/>
      <c r="J85" s="159"/>
      <c r="K85" s="159"/>
      <c r="L85" s="159"/>
      <c r="M85" s="159"/>
      <c r="N85" s="159"/>
      <c r="O85" s="159"/>
      <c r="P85" s="159"/>
      <c r="Q85" s="159"/>
      <c r="R85" s="159"/>
      <c r="S85" s="159"/>
      <c r="T85" s="159"/>
      <c r="U85" s="159"/>
      <c r="V85" s="159"/>
      <c r="W85" s="159"/>
      <c r="X85" s="159"/>
      <c r="Y85" s="159"/>
      <c r="Z85" s="159"/>
      <c r="AA85" s="159"/>
      <c r="AB85" s="159"/>
      <c r="AC85" s="159"/>
      <c r="AD85" s="159"/>
      <c r="AE85" s="159"/>
      <c r="AF85" s="159"/>
      <c r="AG85" s="159"/>
      <c r="AH85" s="159"/>
      <c r="AI85" s="159"/>
      <c r="AJ85" s="284"/>
      <c r="AK85" s="394"/>
      <c r="AL85" s="334"/>
      <c r="AM85" s="394"/>
      <c r="AN85" s="277"/>
      <c r="AO85" s="164" t="s">
        <v>280</v>
      </c>
      <c r="AQ85" s="157"/>
      <c r="AR85" s="156">
        <v>2203.9</v>
      </c>
      <c r="AS85" s="164" t="s">
        <v>96</v>
      </c>
      <c r="AT85" s="163"/>
      <c r="AU85" s="175"/>
      <c r="AV85" s="284">
        <v>2160.69</v>
      </c>
      <c r="AW85" s="164" t="s">
        <v>96</v>
      </c>
      <c r="AX85" s="163"/>
      <c r="AY85" s="164"/>
      <c r="AZ85" s="284">
        <v>2160.69</v>
      </c>
      <c r="BA85" s="164" t="s">
        <v>96</v>
      </c>
      <c r="BB85" s="156"/>
      <c r="BC85" s="157"/>
      <c r="BD85" s="156"/>
      <c r="BE85" s="157"/>
      <c r="BF85" s="156"/>
      <c r="BG85" s="157"/>
      <c r="BH85" s="156"/>
      <c r="BI85" s="157"/>
      <c r="BJ85" s="156"/>
      <c r="BK85" s="157"/>
      <c r="BL85" s="161"/>
      <c r="BM85" s="157"/>
      <c r="BN85" s="156"/>
      <c r="BO85" s="157"/>
      <c r="BP85" s="161"/>
      <c r="BQ85" s="157"/>
      <c r="BR85" s="156"/>
      <c r="BS85" s="157"/>
      <c r="BT85" s="161"/>
      <c r="BU85" s="157"/>
      <c r="BV85" s="156"/>
      <c r="BW85" s="157"/>
      <c r="BX85" s="161"/>
      <c r="BY85" s="157"/>
      <c r="BZ85" s="156"/>
      <c r="CA85" s="157"/>
      <c r="CB85" s="161"/>
      <c r="CC85" s="157"/>
      <c r="CD85" s="156"/>
      <c r="CE85" s="157"/>
      <c r="CF85" s="161"/>
      <c r="CG85" s="157"/>
      <c r="CH85" s="156"/>
      <c r="CI85" s="157"/>
      <c r="CJ85" s="161"/>
      <c r="CK85" s="157"/>
      <c r="CL85" s="156"/>
      <c r="CM85" s="157"/>
      <c r="CO85" s="161"/>
      <c r="CP85" s="157"/>
      <c r="CQ85" s="156"/>
      <c r="CR85" s="157"/>
    </row>
    <row r="86" spans="1:96" s="113" customFormat="1" ht="15.6" customHeight="1">
      <c r="B86" s="391"/>
      <c r="C86" s="159"/>
      <c r="D86" s="159"/>
      <c r="E86" s="159"/>
      <c r="F86" s="159"/>
      <c r="G86" s="159"/>
      <c r="H86" s="159"/>
      <c r="I86" s="159"/>
      <c r="J86" s="159"/>
      <c r="K86" s="159"/>
      <c r="L86" s="159"/>
      <c r="M86" s="159"/>
      <c r="N86" s="159"/>
      <c r="O86" s="159"/>
      <c r="P86" s="159"/>
      <c r="Q86" s="159"/>
      <c r="R86" s="159"/>
      <c r="S86" s="159"/>
      <c r="T86" s="159"/>
      <c r="U86" s="159"/>
      <c r="V86" s="159"/>
      <c r="W86" s="159"/>
      <c r="X86" s="159"/>
      <c r="Y86" s="159"/>
      <c r="Z86" s="159"/>
      <c r="AA86" s="159"/>
      <c r="AB86" s="159"/>
      <c r="AC86" s="159"/>
      <c r="AD86" s="159"/>
      <c r="AE86" s="159"/>
      <c r="AF86" s="159"/>
      <c r="AG86" s="159"/>
      <c r="AH86" s="159"/>
      <c r="AI86" s="159"/>
      <c r="AJ86" s="284"/>
      <c r="AK86" s="394"/>
      <c r="AL86" s="334"/>
      <c r="AM86" s="394"/>
      <c r="AN86" s="284"/>
      <c r="AO86" s="157"/>
      <c r="AP86" s="284"/>
      <c r="AQ86" s="157"/>
      <c r="AR86" s="277"/>
      <c r="AS86" s="157"/>
      <c r="AT86" s="284"/>
      <c r="AU86" s="157"/>
      <c r="AV86" s="161"/>
      <c r="AW86" s="157"/>
      <c r="AX86" s="156"/>
      <c r="AY86" s="157"/>
      <c r="AZ86" s="161"/>
      <c r="BA86" s="157"/>
      <c r="BB86" s="156"/>
      <c r="BC86" s="157"/>
      <c r="BD86" s="161"/>
      <c r="BE86" s="157"/>
      <c r="BF86" s="156"/>
      <c r="BG86" s="157"/>
      <c r="BH86" s="161"/>
      <c r="BI86" s="157"/>
      <c r="BJ86" s="156"/>
      <c r="BK86" s="157"/>
      <c r="BL86" s="161"/>
      <c r="BM86" s="157"/>
      <c r="BN86" s="156"/>
      <c r="BO86" s="157"/>
      <c r="BP86" s="161"/>
      <c r="BQ86" s="157"/>
      <c r="BR86" s="156"/>
      <c r="BS86" s="157"/>
      <c r="BT86" s="161"/>
      <c r="BU86" s="157"/>
      <c r="BV86" s="156"/>
      <c r="BW86" s="157"/>
      <c r="BX86" s="161"/>
      <c r="BY86" s="157"/>
      <c r="BZ86" s="156"/>
      <c r="CA86" s="157"/>
      <c r="CB86" s="161"/>
      <c r="CC86" s="157"/>
      <c r="CD86" s="156"/>
      <c r="CE86" s="157"/>
      <c r="CF86" s="161"/>
      <c r="CG86" s="157"/>
      <c r="CH86" s="156"/>
      <c r="CI86" s="157"/>
      <c r="CJ86" s="161"/>
      <c r="CK86" s="157"/>
      <c r="CL86" s="156"/>
      <c r="CM86" s="157"/>
      <c r="CO86" s="161"/>
      <c r="CP86" s="157"/>
      <c r="CQ86" s="156"/>
      <c r="CR86" s="157"/>
    </row>
    <row r="87" spans="1:96" s="151" customFormat="1" ht="15.6" customHeight="1">
      <c r="A87" s="151" t="s">
        <v>289</v>
      </c>
      <c r="B87" s="170"/>
      <c r="C87" s="165"/>
      <c r="D87" s="165"/>
      <c r="E87" s="165"/>
      <c r="F87" s="165"/>
      <c r="G87" s="165"/>
      <c r="H87" s="165"/>
      <c r="I87" s="165"/>
      <c r="J87" s="165"/>
      <c r="K87" s="165"/>
      <c r="L87" s="165"/>
      <c r="M87" s="165"/>
      <c r="N87" s="165"/>
      <c r="O87" s="165"/>
      <c r="P87" s="165"/>
      <c r="Q87" s="165"/>
      <c r="R87" s="165"/>
      <c r="S87" s="165"/>
      <c r="T87" s="165"/>
      <c r="U87" s="165"/>
      <c r="V87" s="165"/>
      <c r="W87" s="165"/>
      <c r="X87" s="165"/>
      <c r="Y87" s="165"/>
      <c r="Z87" s="165"/>
      <c r="AA87" s="165"/>
      <c r="AB87" s="165"/>
      <c r="AC87" s="165"/>
      <c r="AD87" s="165"/>
      <c r="AE87" s="165"/>
      <c r="AF87" s="165"/>
      <c r="AG87" s="165"/>
      <c r="AH87" s="165"/>
      <c r="AI87" s="165"/>
      <c r="AJ87" s="329"/>
      <c r="AK87" s="165"/>
      <c r="AL87" s="329"/>
      <c r="AM87" s="165"/>
      <c r="AN87" s="281"/>
      <c r="AO87" s="167"/>
      <c r="AP87" s="281"/>
      <c r="AQ87" s="167"/>
      <c r="AR87" s="281"/>
      <c r="AS87" s="167"/>
      <c r="AT87" s="281"/>
      <c r="AU87" s="167"/>
      <c r="AV87" s="213"/>
      <c r="AW87" s="167"/>
      <c r="AX87" s="166"/>
      <c r="AY87" s="167"/>
      <c r="AZ87" s="213"/>
      <c r="BA87" s="167"/>
      <c r="BB87" s="166"/>
      <c r="BC87" s="167"/>
      <c r="BD87" s="213"/>
      <c r="BE87" s="167"/>
      <c r="BF87" s="166"/>
      <c r="BG87" s="167"/>
      <c r="BH87" s="213"/>
      <c r="BI87" s="167"/>
      <c r="BJ87" s="166"/>
      <c r="BK87" s="167"/>
      <c r="BL87" s="213"/>
      <c r="BM87" s="167"/>
      <c r="BN87" s="166"/>
      <c r="BO87" s="167"/>
      <c r="BP87" s="213"/>
      <c r="BQ87" s="167"/>
      <c r="BR87" s="166"/>
      <c r="BS87" s="167"/>
      <c r="BT87" s="213"/>
      <c r="BU87" s="167"/>
      <c r="BV87" s="166"/>
      <c r="BW87" s="167"/>
      <c r="BX87" s="213"/>
      <c r="BY87" s="167"/>
      <c r="BZ87" s="166"/>
      <c r="CA87" s="167"/>
      <c r="CB87" s="213"/>
      <c r="CC87" s="167"/>
      <c r="CD87" s="166"/>
      <c r="CE87" s="167"/>
      <c r="CF87" s="213"/>
      <c r="CG87" s="167"/>
      <c r="CH87" s="166"/>
      <c r="CI87" s="167"/>
      <c r="CJ87" s="166"/>
      <c r="CK87" s="167"/>
      <c r="CL87" s="166"/>
      <c r="CM87" s="167"/>
      <c r="CO87" s="166"/>
      <c r="CP87" s="167"/>
      <c r="CQ87" s="166"/>
      <c r="CR87" s="167"/>
    </row>
    <row r="88" spans="1:96" s="22" customFormat="1" ht="15.6" customHeight="1">
      <c r="B88" s="174" t="s">
        <v>248</v>
      </c>
      <c r="C88" s="168"/>
      <c r="D88" s="168"/>
      <c r="E88" s="168"/>
      <c r="F88" s="168"/>
      <c r="G88" s="168"/>
      <c r="H88" s="168"/>
      <c r="I88" s="168"/>
      <c r="J88" s="168"/>
      <c r="K88" s="168"/>
      <c r="L88" s="168"/>
      <c r="M88" s="168"/>
      <c r="N88" s="168"/>
      <c r="O88" s="168"/>
      <c r="P88" s="168"/>
      <c r="Q88" s="168"/>
      <c r="R88" s="168"/>
      <c r="S88" s="168"/>
      <c r="T88" s="168"/>
      <c r="U88" s="168"/>
      <c r="V88" s="168"/>
      <c r="W88" s="168"/>
      <c r="X88" s="168"/>
      <c r="Y88" s="168"/>
      <c r="Z88" s="168"/>
      <c r="AA88" s="168"/>
      <c r="AB88" s="168"/>
      <c r="AC88" s="168"/>
      <c r="AD88" s="168"/>
      <c r="AE88" s="168"/>
      <c r="AF88" s="168"/>
      <c r="AG88" s="168"/>
      <c r="AH88" s="168"/>
      <c r="AI88" s="168"/>
      <c r="AJ88" s="282"/>
      <c r="AK88" s="162"/>
      <c r="AL88" s="332"/>
      <c r="AM88" s="162"/>
      <c r="AN88" s="277"/>
      <c r="AO88" s="164" t="s">
        <v>280</v>
      </c>
      <c r="AP88" s="284"/>
      <c r="AQ88" s="164"/>
      <c r="AR88" s="156">
        <v>8.17</v>
      </c>
      <c r="AS88" s="164" t="s">
        <v>290</v>
      </c>
      <c r="AT88" s="163"/>
      <c r="AU88" s="164"/>
      <c r="AV88" s="287">
        <v>8.01</v>
      </c>
      <c r="AW88" s="164" t="s">
        <v>290</v>
      </c>
      <c r="AX88" s="163"/>
      <c r="AY88" s="164"/>
      <c r="AZ88" s="287">
        <v>8.01</v>
      </c>
      <c r="BA88" s="164" t="s">
        <v>290</v>
      </c>
      <c r="BB88" s="163"/>
      <c r="BC88" s="164"/>
      <c r="BD88" s="156">
        <v>8.01</v>
      </c>
      <c r="BE88" s="164" t="s">
        <v>290</v>
      </c>
      <c r="BF88" s="163"/>
      <c r="BG88" s="164"/>
      <c r="BH88" s="156">
        <v>8.01</v>
      </c>
      <c r="BI88" s="164" t="s">
        <v>290</v>
      </c>
      <c r="BJ88" s="163"/>
      <c r="BK88" s="164"/>
      <c r="BL88" s="163">
        <v>7.85</v>
      </c>
      <c r="BM88" s="164" t="s">
        <v>290</v>
      </c>
      <c r="BN88" s="163"/>
      <c r="BO88" s="164"/>
      <c r="BP88" s="163">
        <v>7.85</v>
      </c>
      <c r="BQ88" s="164" t="s">
        <v>290</v>
      </c>
      <c r="BR88" s="163"/>
      <c r="BS88" s="164"/>
      <c r="BT88" s="163">
        <v>7.85</v>
      </c>
      <c r="BU88" s="164" t="s">
        <v>290</v>
      </c>
      <c r="BV88" s="163"/>
      <c r="BW88" s="164"/>
      <c r="BX88" s="163">
        <v>7.85</v>
      </c>
      <c r="BY88" s="164" t="s">
        <v>290</v>
      </c>
      <c r="BZ88" s="163"/>
      <c r="CA88" s="164"/>
      <c r="CB88" s="214">
        <v>7.7</v>
      </c>
      <c r="CC88" s="164" t="s">
        <v>290</v>
      </c>
      <c r="CD88" s="163"/>
      <c r="CE88" s="164"/>
      <c r="CF88" s="214">
        <v>7.7</v>
      </c>
      <c r="CG88" s="164" t="s">
        <v>290</v>
      </c>
      <c r="CH88" s="163"/>
      <c r="CI88" s="164"/>
      <c r="CJ88" s="163">
        <v>7.55</v>
      </c>
      <c r="CK88" s="164" t="s">
        <v>290</v>
      </c>
      <c r="CL88" s="163"/>
      <c r="CM88" s="164"/>
      <c r="CO88" s="163">
        <v>7.4</v>
      </c>
      <c r="CP88" s="164" t="s">
        <v>290</v>
      </c>
      <c r="CQ88" s="163"/>
      <c r="CR88" s="164"/>
    </row>
    <row r="89" spans="1:96" s="22" customFormat="1" ht="15.6" customHeight="1">
      <c r="B89" s="174" t="s">
        <v>250</v>
      </c>
      <c r="C89" s="168"/>
      <c r="D89" s="168"/>
      <c r="E89" s="168"/>
      <c r="F89" s="168"/>
      <c r="G89" s="168"/>
      <c r="H89" s="168"/>
      <c r="I89" s="168"/>
      <c r="J89" s="168"/>
      <c r="K89" s="168"/>
      <c r="L89" s="168"/>
      <c r="M89" s="168"/>
      <c r="N89" s="168"/>
      <c r="O89" s="168"/>
      <c r="P89" s="168"/>
      <c r="Q89" s="168"/>
      <c r="R89" s="168"/>
      <c r="S89" s="168"/>
      <c r="T89" s="168"/>
      <c r="U89" s="168"/>
      <c r="V89" s="168"/>
      <c r="W89" s="168"/>
      <c r="X89" s="168"/>
      <c r="Y89" s="168"/>
      <c r="Z89" s="168"/>
      <c r="AA89" s="168"/>
      <c r="AB89" s="168"/>
      <c r="AC89" s="168"/>
      <c r="AD89" s="168"/>
      <c r="AE89" s="168"/>
      <c r="AF89" s="168"/>
      <c r="AG89" s="168"/>
      <c r="AH89" s="168"/>
      <c r="AI89" s="168"/>
      <c r="AJ89" s="282"/>
      <c r="AK89" s="162"/>
      <c r="AL89" s="332"/>
      <c r="AM89" s="162"/>
      <c r="AN89" s="277"/>
      <c r="AO89" s="164" t="s">
        <v>280</v>
      </c>
      <c r="AP89" s="284"/>
      <c r="AQ89" s="164"/>
      <c r="AR89" s="156">
        <v>73.16</v>
      </c>
      <c r="AS89" s="164" t="s">
        <v>290</v>
      </c>
      <c r="AT89" s="163"/>
      <c r="AU89" s="164"/>
      <c r="AV89" s="287">
        <v>71.73</v>
      </c>
      <c r="AW89" s="164" t="s">
        <v>290</v>
      </c>
      <c r="AX89" s="163"/>
      <c r="AY89" s="164"/>
      <c r="AZ89" s="287">
        <v>71.73</v>
      </c>
      <c r="BA89" s="164" t="s">
        <v>290</v>
      </c>
      <c r="BB89" s="163"/>
      <c r="BC89" s="164"/>
      <c r="BD89" s="156">
        <v>71.73</v>
      </c>
      <c r="BE89" s="164" t="s">
        <v>290</v>
      </c>
      <c r="BF89" s="163"/>
      <c r="BG89" s="164"/>
      <c r="BH89" s="156">
        <v>71.73</v>
      </c>
      <c r="BI89" s="164" t="s">
        <v>290</v>
      </c>
      <c r="BJ89" s="163"/>
      <c r="BK89" s="164"/>
      <c r="BL89" s="163">
        <v>70.319999999999993</v>
      </c>
      <c r="BM89" s="164" t="s">
        <v>290</v>
      </c>
      <c r="BN89" s="163"/>
      <c r="BO89" s="164"/>
      <c r="BP89" s="163">
        <v>64.61</v>
      </c>
      <c r="BQ89" s="164" t="s">
        <v>290</v>
      </c>
      <c r="BR89" s="163"/>
      <c r="BS89" s="164"/>
      <c r="BT89" s="163">
        <v>64.61</v>
      </c>
      <c r="BU89" s="164" t="s">
        <v>290</v>
      </c>
      <c r="BV89" s="163"/>
      <c r="BW89" s="164"/>
      <c r="BX89" s="163">
        <v>64.61</v>
      </c>
      <c r="BY89" s="164" t="s">
        <v>290</v>
      </c>
      <c r="BZ89" s="163"/>
      <c r="CA89" s="164"/>
      <c r="CB89" s="214">
        <v>63.34</v>
      </c>
      <c r="CC89" s="164" t="s">
        <v>290</v>
      </c>
      <c r="CD89" s="163"/>
      <c r="CE89" s="164"/>
      <c r="CF89" s="214">
        <v>63.34</v>
      </c>
      <c r="CG89" s="164" t="s">
        <v>290</v>
      </c>
      <c r="CH89" s="163"/>
      <c r="CI89" s="164"/>
      <c r="CJ89" s="163">
        <v>62.1</v>
      </c>
      <c r="CK89" s="164" t="s">
        <v>290</v>
      </c>
      <c r="CL89" s="163"/>
      <c r="CM89" s="164"/>
      <c r="CO89" s="163">
        <v>60.88</v>
      </c>
      <c r="CP89" s="164" t="s">
        <v>290</v>
      </c>
      <c r="CQ89" s="163"/>
      <c r="CR89" s="164"/>
    </row>
    <row r="90" spans="1:96" ht="15.6" customHeight="1">
      <c r="B90" s="569" t="s">
        <v>269</v>
      </c>
      <c r="AF90" s="212"/>
      <c r="AH90" s="212"/>
      <c r="AJ90" s="149"/>
      <c r="AK90" s="393"/>
      <c r="AL90" s="336"/>
      <c r="AM90" s="393"/>
      <c r="AN90" s="277"/>
      <c r="AO90" s="164" t="s">
        <v>285</v>
      </c>
      <c r="AP90" s="287"/>
      <c r="AQ90" s="164" t="s">
        <v>280</v>
      </c>
      <c r="AR90" s="180">
        <v>2325.38</v>
      </c>
      <c r="AS90" s="155" t="s">
        <v>255</v>
      </c>
      <c r="AT90" s="180">
        <v>30.17</v>
      </c>
      <c r="AU90" s="155" t="s">
        <v>290</v>
      </c>
      <c r="AV90" s="180">
        <v>2325.38</v>
      </c>
      <c r="AW90" s="155" t="s">
        <v>255</v>
      </c>
      <c r="AX90" s="180">
        <v>29.58</v>
      </c>
      <c r="AY90" s="155" t="s">
        <v>290</v>
      </c>
      <c r="AZ90" s="180">
        <v>2325.38</v>
      </c>
      <c r="BA90" s="155" t="s">
        <v>255</v>
      </c>
      <c r="BB90" s="180">
        <v>29.58</v>
      </c>
      <c r="BC90" s="155" t="s">
        <v>290</v>
      </c>
      <c r="BD90" s="180">
        <v>2325.38</v>
      </c>
      <c r="BE90" s="155" t="s">
        <v>255</v>
      </c>
      <c r="BF90" s="180">
        <v>29.58</v>
      </c>
      <c r="BG90" s="155" t="s">
        <v>290</v>
      </c>
      <c r="BH90" s="180">
        <v>2387.25</v>
      </c>
      <c r="BI90" s="155" t="s">
        <v>255</v>
      </c>
      <c r="BJ90" s="180">
        <v>29.58</v>
      </c>
      <c r="BK90" s="155" t="s">
        <v>290</v>
      </c>
      <c r="BL90" s="180">
        <v>2387.25</v>
      </c>
      <c r="BM90" s="155" t="s">
        <v>255</v>
      </c>
      <c r="BN90" s="180">
        <v>29</v>
      </c>
      <c r="BO90" s="155" t="s">
        <v>290</v>
      </c>
      <c r="BP90" s="180">
        <v>2188.6799999999998</v>
      </c>
      <c r="BQ90" s="155" t="s">
        <v>255</v>
      </c>
      <c r="BR90" s="180">
        <v>29</v>
      </c>
      <c r="BS90" s="155" t="s">
        <v>290</v>
      </c>
      <c r="BT90" s="180">
        <v>2188.6799999999998</v>
      </c>
      <c r="BU90" s="155" t="s">
        <v>255</v>
      </c>
      <c r="BV90" s="180">
        <v>29</v>
      </c>
      <c r="BW90" s="155" t="s">
        <v>290</v>
      </c>
      <c r="BX90" s="180">
        <v>2116.44</v>
      </c>
      <c r="BY90" s="155" t="s">
        <v>255</v>
      </c>
      <c r="BZ90" s="180">
        <v>29</v>
      </c>
      <c r="CA90" s="155" t="s">
        <v>290</v>
      </c>
      <c r="CB90" s="180">
        <v>2116.44</v>
      </c>
      <c r="CC90" s="155" t="s">
        <v>255</v>
      </c>
      <c r="CD90" s="154">
        <v>28.43</v>
      </c>
      <c r="CE90" s="155" t="s">
        <v>290</v>
      </c>
      <c r="CF90" s="158">
        <v>2448.4</v>
      </c>
      <c r="CG90" s="155" t="s">
        <v>255</v>
      </c>
      <c r="CH90" s="154">
        <v>28.43</v>
      </c>
      <c r="CI90" s="155" t="s">
        <v>290</v>
      </c>
      <c r="CJ90" s="158">
        <v>2272.61</v>
      </c>
      <c r="CK90" s="155" t="s">
        <v>255</v>
      </c>
      <c r="CL90" s="154">
        <v>27.87</v>
      </c>
      <c r="CM90" s="155" t="s">
        <v>290</v>
      </c>
      <c r="CN90"/>
      <c r="CO90" s="158">
        <v>2272.61</v>
      </c>
      <c r="CP90" s="155" t="s">
        <v>255</v>
      </c>
      <c r="CQ90" s="154">
        <v>27.32</v>
      </c>
      <c r="CR90" s="155" t="s">
        <v>290</v>
      </c>
    </row>
    <row r="91" spans="1:96" ht="15.6" customHeight="1">
      <c r="B91" s="570"/>
      <c r="AF91" s="212"/>
      <c r="AH91" s="212"/>
      <c r="AJ91" s="149"/>
      <c r="AK91" s="393"/>
      <c r="AL91" s="336"/>
      <c r="AM91" s="393"/>
      <c r="AN91" s="277"/>
      <c r="AO91" s="164"/>
      <c r="AQ91" s="155"/>
      <c r="AR91" s="154">
        <v>4650.76</v>
      </c>
      <c r="AS91" s="155" t="s">
        <v>258</v>
      </c>
      <c r="AT91" s="154"/>
      <c r="AU91" s="155"/>
      <c r="AV91" s="154">
        <v>4650.76</v>
      </c>
      <c r="AW91" s="155" t="s">
        <v>258</v>
      </c>
      <c r="AX91" s="154"/>
      <c r="AY91" s="155"/>
      <c r="AZ91" s="154">
        <v>4650.76</v>
      </c>
      <c r="BA91" s="155" t="s">
        <v>258</v>
      </c>
      <c r="BB91" s="154"/>
      <c r="BC91" s="155"/>
      <c r="BD91" s="154">
        <v>4650.76</v>
      </c>
      <c r="BE91" s="155" t="s">
        <v>258</v>
      </c>
      <c r="BF91" s="154"/>
      <c r="BG91" s="155"/>
      <c r="BH91" s="154">
        <v>4774.5</v>
      </c>
      <c r="BI91" s="155" t="s">
        <v>258</v>
      </c>
      <c r="BJ91" s="154"/>
      <c r="BK91" s="155"/>
      <c r="BL91" s="154">
        <v>4774.5</v>
      </c>
      <c r="BM91" s="155" t="s">
        <v>258</v>
      </c>
      <c r="BN91" s="154"/>
      <c r="BO91" s="155"/>
      <c r="BP91" s="154">
        <v>4377.3599999999997</v>
      </c>
      <c r="BQ91" s="155" t="s">
        <v>258</v>
      </c>
      <c r="BR91" s="154"/>
      <c r="BS91" s="155"/>
      <c r="BT91" s="154">
        <v>4377.3599999999997</v>
      </c>
      <c r="BU91" s="155" t="s">
        <v>258</v>
      </c>
      <c r="BV91" s="154"/>
      <c r="BW91" s="155"/>
      <c r="BX91" s="154">
        <v>4232.88</v>
      </c>
      <c r="BY91" s="155" t="s">
        <v>258</v>
      </c>
      <c r="BZ91" s="154"/>
      <c r="CA91" s="155"/>
      <c r="CB91" s="154">
        <v>4232.88</v>
      </c>
      <c r="CC91" s="155" t="s">
        <v>258</v>
      </c>
      <c r="CD91" s="154"/>
      <c r="CE91" s="155"/>
      <c r="CF91" s="158">
        <v>4896.8</v>
      </c>
      <c r="CG91" s="155" t="s">
        <v>258</v>
      </c>
      <c r="CH91" s="154"/>
      <c r="CI91" s="155"/>
      <c r="CJ91" s="158">
        <v>4545.22</v>
      </c>
      <c r="CK91" s="155" t="s">
        <v>258</v>
      </c>
      <c r="CL91" s="154"/>
      <c r="CM91" s="155"/>
      <c r="CN91"/>
      <c r="CO91" s="158">
        <v>4545.22</v>
      </c>
      <c r="CP91" s="155" t="s">
        <v>258</v>
      </c>
      <c r="CQ91" s="154"/>
      <c r="CR91" s="155"/>
    </row>
    <row r="92" spans="1:96" s="113" customFormat="1" ht="15.6" customHeight="1">
      <c r="B92" s="571"/>
      <c r="C92" s="159"/>
      <c r="D92" s="159"/>
      <c r="E92" s="159"/>
      <c r="F92" s="159"/>
      <c r="G92" s="159"/>
      <c r="H92" s="159"/>
      <c r="I92" s="159"/>
      <c r="J92" s="159"/>
      <c r="K92" s="159"/>
      <c r="L92" s="159"/>
      <c r="M92" s="159"/>
      <c r="N92" s="159"/>
      <c r="O92" s="159"/>
      <c r="P92" s="159"/>
      <c r="Q92" s="159"/>
      <c r="R92" s="159"/>
      <c r="S92" s="159"/>
      <c r="T92" s="159"/>
      <c r="U92" s="159"/>
      <c r="V92" s="159"/>
      <c r="W92" s="159"/>
      <c r="X92" s="159"/>
      <c r="Y92" s="159"/>
      <c r="Z92" s="159"/>
      <c r="AA92" s="159"/>
      <c r="AB92" s="159"/>
      <c r="AC92" s="159"/>
      <c r="AD92" s="159"/>
      <c r="AE92" s="159"/>
      <c r="AF92" s="159"/>
      <c r="AG92" s="159"/>
      <c r="AH92" s="159"/>
      <c r="AI92" s="159"/>
      <c r="AJ92" s="284"/>
      <c r="AK92" s="394"/>
      <c r="AL92" s="334"/>
      <c r="AM92" s="394"/>
      <c r="AN92" s="277"/>
      <c r="AO92" s="164"/>
      <c r="AP92" s="284"/>
      <c r="AQ92" s="157"/>
      <c r="AR92" s="156">
        <v>6976.14</v>
      </c>
      <c r="AS92" s="157" t="s">
        <v>259</v>
      </c>
      <c r="AT92" s="156"/>
      <c r="AU92" s="157"/>
      <c r="AV92" s="156">
        <v>6976.14</v>
      </c>
      <c r="AW92" s="157" t="s">
        <v>259</v>
      </c>
      <c r="AX92" s="156"/>
      <c r="AY92" s="157"/>
      <c r="AZ92" s="156">
        <v>6976.14</v>
      </c>
      <c r="BA92" s="157" t="s">
        <v>259</v>
      </c>
      <c r="BB92" s="156"/>
      <c r="BC92" s="157"/>
      <c r="BD92" s="156">
        <v>6976.14</v>
      </c>
      <c r="BE92" s="157" t="s">
        <v>259</v>
      </c>
      <c r="BF92" s="156"/>
      <c r="BG92" s="157"/>
      <c r="BH92" s="156">
        <v>7161.75</v>
      </c>
      <c r="BI92" s="157" t="s">
        <v>259</v>
      </c>
      <c r="BJ92" s="156"/>
      <c r="BK92" s="157"/>
      <c r="BL92" s="156">
        <v>7161.75</v>
      </c>
      <c r="BM92" s="157" t="s">
        <v>259</v>
      </c>
      <c r="BN92" s="156"/>
      <c r="BO92" s="157"/>
      <c r="BP92" s="156">
        <v>6566.04</v>
      </c>
      <c r="BQ92" s="157" t="s">
        <v>259</v>
      </c>
      <c r="BR92" s="156"/>
      <c r="BS92" s="157"/>
      <c r="BT92" s="156">
        <v>6566.04</v>
      </c>
      <c r="BU92" s="157" t="s">
        <v>259</v>
      </c>
      <c r="BV92" s="156"/>
      <c r="BW92" s="157"/>
      <c r="BX92" s="156">
        <v>6349.32</v>
      </c>
      <c r="BY92" s="157" t="s">
        <v>259</v>
      </c>
      <c r="BZ92" s="156"/>
      <c r="CA92" s="157"/>
      <c r="CB92" s="156">
        <v>6349.32</v>
      </c>
      <c r="CC92" s="157" t="s">
        <v>259</v>
      </c>
      <c r="CD92" s="156"/>
      <c r="CE92" s="157"/>
      <c r="CF92" s="161">
        <v>7345.2</v>
      </c>
      <c r="CG92" s="157" t="s">
        <v>259</v>
      </c>
      <c r="CH92" s="156"/>
      <c r="CI92" s="157"/>
      <c r="CJ92" s="161">
        <v>6817.83</v>
      </c>
      <c r="CK92" s="157" t="s">
        <v>259</v>
      </c>
      <c r="CL92" s="156"/>
      <c r="CM92" s="157"/>
      <c r="CO92" s="161">
        <v>6817.83</v>
      </c>
      <c r="CP92" s="157" t="s">
        <v>259</v>
      </c>
      <c r="CQ92" s="156"/>
      <c r="CR92" s="157"/>
    </row>
    <row r="93" spans="1:96" s="113" customFormat="1" ht="27.6" customHeight="1">
      <c r="B93" s="391" t="s">
        <v>260</v>
      </c>
      <c r="C93" s="159"/>
      <c r="D93" s="159"/>
      <c r="E93" s="159"/>
      <c r="F93" s="159"/>
      <c r="G93" s="159"/>
      <c r="H93" s="159"/>
      <c r="I93" s="159"/>
      <c r="J93" s="159"/>
      <c r="K93" s="159"/>
      <c r="L93" s="159"/>
      <c r="M93" s="159"/>
      <c r="N93" s="159"/>
      <c r="O93" s="159"/>
      <c r="P93" s="159"/>
      <c r="Q93" s="159"/>
      <c r="R93" s="159"/>
      <c r="S93" s="159"/>
      <c r="T93" s="159"/>
      <c r="U93" s="159"/>
      <c r="V93" s="159"/>
      <c r="W93" s="159"/>
      <c r="X93" s="159"/>
      <c r="Y93" s="159"/>
      <c r="Z93" s="159"/>
      <c r="AA93" s="159"/>
      <c r="AB93" s="159"/>
      <c r="AC93" s="159"/>
      <c r="AD93" s="159"/>
      <c r="AE93" s="159"/>
      <c r="AF93" s="159"/>
      <c r="AG93" s="159"/>
      <c r="AH93" s="159"/>
      <c r="AI93" s="159"/>
      <c r="AJ93" s="284"/>
      <c r="AK93" s="394"/>
      <c r="AL93" s="334"/>
      <c r="AM93" s="394"/>
      <c r="AN93" s="277"/>
      <c r="AO93" s="164" t="s">
        <v>280</v>
      </c>
      <c r="AP93" s="277"/>
      <c r="AQ93" s="164" t="s">
        <v>280</v>
      </c>
      <c r="AR93" s="284">
        <v>85.57</v>
      </c>
      <c r="AS93" s="164" t="s">
        <v>290</v>
      </c>
      <c r="AT93" s="340">
        <v>172.15</v>
      </c>
      <c r="AU93" s="175" t="s">
        <v>286</v>
      </c>
      <c r="AV93" s="156">
        <v>83.89</v>
      </c>
      <c r="AW93" s="164" t="s">
        <v>290</v>
      </c>
      <c r="AX93" s="340">
        <v>168.77</v>
      </c>
      <c r="AY93" s="164" t="s">
        <v>287</v>
      </c>
      <c r="AZ93" s="156">
        <v>83.89</v>
      </c>
      <c r="BA93" s="164" t="s">
        <v>290</v>
      </c>
      <c r="BB93" s="156"/>
      <c r="BC93" s="157"/>
      <c r="BD93" s="156"/>
      <c r="BE93" s="157"/>
      <c r="BF93" s="156"/>
      <c r="BG93" s="157"/>
      <c r="BH93" s="156"/>
      <c r="BI93" s="157"/>
      <c r="BJ93" s="156"/>
      <c r="BK93" s="157"/>
      <c r="BL93" s="161"/>
      <c r="BM93" s="157"/>
      <c r="BN93" s="156"/>
      <c r="BO93" s="157"/>
      <c r="BP93" s="161"/>
      <c r="BQ93" s="157"/>
      <c r="BR93" s="156"/>
      <c r="BS93" s="157"/>
      <c r="BT93" s="161"/>
      <c r="BU93" s="157"/>
      <c r="BV93" s="156"/>
      <c r="BW93" s="157"/>
      <c r="BX93" s="161"/>
      <c r="BY93" s="157"/>
      <c r="BZ93" s="156"/>
      <c r="CA93" s="157"/>
      <c r="CB93" s="161"/>
      <c r="CC93" s="157"/>
      <c r="CD93" s="156"/>
      <c r="CE93" s="157"/>
      <c r="CF93" s="161"/>
      <c r="CG93" s="157"/>
      <c r="CH93" s="156"/>
      <c r="CI93" s="157"/>
      <c r="CJ93" s="161"/>
      <c r="CK93" s="157"/>
      <c r="CL93" s="156"/>
      <c r="CM93" s="157"/>
      <c r="CO93" s="161"/>
      <c r="CP93" s="157"/>
      <c r="CQ93" s="156"/>
      <c r="CR93" s="157"/>
    </row>
    <row r="94" spans="1:96" ht="15.6" customHeight="1">
      <c r="B94" s="390"/>
      <c r="AF94" s="212"/>
      <c r="AH94" s="212"/>
      <c r="AJ94" s="149"/>
      <c r="AK94" s="393"/>
      <c r="AL94" s="336"/>
      <c r="AM94" s="393"/>
      <c r="AN94" s="277"/>
      <c r="AO94" s="155"/>
      <c r="AQ94" s="155"/>
      <c r="AR94" s="277"/>
      <c r="AS94" s="155"/>
      <c r="AU94" s="155"/>
      <c r="AV94" s="158"/>
      <c r="AW94" s="155"/>
      <c r="AX94" s="154"/>
      <c r="AY94" s="155"/>
      <c r="AZ94" s="158"/>
      <c r="BA94" s="155"/>
      <c r="BB94" s="154"/>
      <c r="BC94" s="155"/>
      <c r="BD94" s="158"/>
      <c r="BE94" s="155"/>
      <c r="BF94" s="154"/>
      <c r="BG94" s="155"/>
      <c r="BH94" s="158"/>
      <c r="BI94" s="155"/>
      <c r="BJ94" s="154"/>
      <c r="BK94" s="155"/>
      <c r="BL94" s="158"/>
      <c r="BM94" s="155"/>
      <c r="BN94" s="154"/>
      <c r="BO94" s="155"/>
      <c r="BP94" s="158"/>
      <c r="BQ94" s="155"/>
      <c r="BR94" s="154"/>
      <c r="BS94" s="155"/>
      <c r="BT94" s="158"/>
      <c r="BU94" s="155"/>
      <c r="BV94" s="154"/>
      <c r="BW94" s="155"/>
      <c r="BX94" s="158"/>
      <c r="BY94" s="155"/>
      <c r="BZ94" s="154"/>
      <c r="CA94" s="155"/>
      <c r="CB94" s="158"/>
      <c r="CC94" s="155"/>
      <c r="CD94" s="154"/>
      <c r="CE94" s="155"/>
      <c r="CF94" s="158"/>
      <c r="CG94" s="155"/>
      <c r="CH94" s="154"/>
      <c r="CI94" s="155"/>
      <c r="CJ94" s="154"/>
      <c r="CK94" s="155"/>
      <c r="CL94" s="154"/>
      <c r="CM94" s="155"/>
      <c r="CN94"/>
      <c r="CO94" s="154"/>
      <c r="CP94" s="155"/>
      <c r="CQ94" s="154"/>
      <c r="CR94" s="155"/>
    </row>
    <row r="95" spans="1:96" s="151" customFormat="1" ht="15.6" customHeight="1">
      <c r="A95" s="151" t="s">
        <v>291</v>
      </c>
      <c r="B95" s="170"/>
      <c r="C95" s="165"/>
      <c r="D95" s="165"/>
      <c r="E95" s="165"/>
      <c r="F95" s="165"/>
      <c r="G95" s="165"/>
      <c r="H95" s="165"/>
      <c r="I95" s="165"/>
      <c r="J95" s="165"/>
      <c r="K95" s="165"/>
      <c r="L95" s="165"/>
      <c r="M95" s="165"/>
      <c r="N95" s="165"/>
      <c r="O95" s="165"/>
      <c r="P95" s="165"/>
      <c r="Q95" s="165"/>
      <c r="R95" s="165"/>
      <c r="S95" s="165"/>
      <c r="T95" s="165"/>
      <c r="U95" s="165"/>
      <c r="V95" s="165"/>
      <c r="W95" s="165"/>
      <c r="X95" s="165"/>
      <c r="Y95" s="165"/>
      <c r="Z95" s="165"/>
      <c r="AA95" s="165"/>
      <c r="AB95" s="165"/>
      <c r="AC95" s="165"/>
      <c r="AD95" s="165"/>
      <c r="AE95" s="165"/>
      <c r="AF95" s="165"/>
      <c r="AG95" s="165"/>
      <c r="AH95" s="165"/>
      <c r="AI95" s="165"/>
      <c r="AJ95" s="329"/>
      <c r="AK95" s="165"/>
      <c r="AL95" s="329"/>
      <c r="AM95" s="165"/>
      <c r="AN95" s="281"/>
      <c r="AO95" s="167"/>
      <c r="AP95" s="281"/>
      <c r="AQ95" s="167"/>
      <c r="AR95" s="281"/>
      <c r="AS95" s="167"/>
      <c r="AT95" s="281"/>
      <c r="AU95" s="167"/>
      <c r="AV95" s="213"/>
      <c r="AW95" s="167"/>
      <c r="AX95" s="166"/>
      <c r="AY95" s="167"/>
      <c r="AZ95" s="213"/>
      <c r="BA95" s="167"/>
      <c r="BB95" s="166"/>
      <c r="BC95" s="167"/>
      <c r="BD95" s="213"/>
      <c r="BE95" s="167"/>
      <c r="BF95" s="166"/>
      <c r="BG95" s="167"/>
      <c r="BH95" s="213"/>
      <c r="BI95" s="167"/>
      <c r="BJ95" s="166"/>
      <c r="BK95" s="167"/>
      <c r="BL95" s="213"/>
      <c r="BM95" s="167"/>
      <c r="BN95" s="166"/>
      <c r="BO95" s="167"/>
      <c r="BP95" s="213"/>
      <c r="BQ95" s="167"/>
      <c r="BR95" s="166"/>
      <c r="BS95" s="167"/>
      <c r="BT95" s="213"/>
      <c r="BU95" s="167"/>
      <c r="BV95" s="166"/>
      <c r="BW95" s="167"/>
      <c r="BX95" s="213"/>
      <c r="BY95" s="167"/>
      <c r="BZ95" s="166"/>
      <c r="CA95" s="167"/>
      <c r="CB95" s="213"/>
      <c r="CC95" s="167"/>
      <c r="CD95" s="166"/>
      <c r="CE95" s="167"/>
      <c r="CF95" s="213"/>
      <c r="CG95" s="167"/>
      <c r="CH95" s="166"/>
      <c r="CI95" s="167"/>
      <c r="CJ95" s="166"/>
      <c r="CK95" s="167"/>
      <c r="CL95" s="166"/>
      <c r="CM95" s="167"/>
      <c r="CO95" s="166"/>
      <c r="CP95" s="167"/>
      <c r="CQ95" s="166"/>
      <c r="CR95" s="167"/>
    </row>
    <row r="96" spans="1:96" s="22" customFormat="1" ht="15.6" customHeight="1">
      <c r="B96" s="174" t="s">
        <v>248</v>
      </c>
      <c r="C96" s="168"/>
      <c r="D96" s="168"/>
      <c r="E96" s="168"/>
      <c r="F96" s="168"/>
      <c r="G96" s="168"/>
      <c r="H96" s="168"/>
      <c r="I96" s="168"/>
      <c r="J96" s="168"/>
      <c r="K96" s="168"/>
      <c r="L96" s="168"/>
      <c r="M96" s="168"/>
      <c r="N96" s="168"/>
      <c r="O96" s="168"/>
      <c r="P96" s="168"/>
      <c r="Q96" s="168"/>
      <c r="R96" s="168"/>
      <c r="S96" s="168"/>
      <c r="T96" s="168"/>
      <c r="U96" s="168"/>
      <c r="V96" s="168"/>
      <c r="W96" s="168"/>
      <c r="X96" s="168"/>
      <c r="Y96" s="168"/>
      <c r="Z96" s="168"/>
      <c r="AA96" s="168"/>
      <c r="AB96" s="168"/>
      <c r="AC96" s="168"/>
      <c r="AD96" s="168"/>
      <c r="AE96" s="168"/>
      <c r="AF96" s="168"/>
      <c r="AG96" s="168"/>
      <c r="AH96" s="168"/>
      <c r="AI96" s="168"/>
      <c r="AJ96" s="282"/>
      <c r="AK96" s="162"/>
      <c r="AL96" s="332"/>
      <c r="AM96" s="162"/>
      <c r="AN96" s="277"/>
      <c r="AO96" s="164" t="s">
        <v>280</v>
      </c>
      <c r="AP96" s="284"/>
      <c r="AQ96" s="164"/>
      <c r="AR96" s="156">
        <v>11.03</v>
      </c>
      <c r="AS96" s="164" t="s">
        <v>292</v>
      </c>
      <c r="AT96" s="163"/>
      <c r="AU96" s="164"/>
      <c r="AV96" s="287">
        <v>10.81</v>
      </c>
      <c r="AW96" s="164" t="s">
        <v>292</v>
      </c>
      <c r="AX96" s="163"/>
      <c r="AY96" s="164"/>
      <c r="AZ96" s="287">
        <v>10.81</v>
      </c>
      <c r="BA96" s="164" t="s">
        <v>292</v>
      </c>
      <c r="BB96" s="163"/>
      <c r="BC96" s="164"/>
      <c r="BD96" s="156">
        <v>10.81</v>
      </c>
      <c r="BE96" s="164" t="s">
        <v>292</v>
      </c>
      <c r="BF96" s="163"/>
      <c r="BG96" s="164"/>
      <c r="BH96" s="156">
        <v>10.81</v>
      </c>
      <c r="BI96" s="164" t="s">
        <v>292</v>
      </c>
      <c r="BJ96" s="163"/>
      <c r="BK96" s="164"/>
      <c r="BL96" s="163">
        <v>10.6</v>
      </c>
      <c r="BM96" s="164" t="s">
        <v>292</v>
      </c>
      <c r="BN96" s="163"/>
      <c r="BO96" s="164"/>
      <c r="BP96" s="163">
        <v>10.6</v>
      </c>
      <c r="BQ96" s="164" t="s">
        <v>292</v>
      </c>
      <c r="BR96" s="163"/>
      <c r="BS96" s="164"/>
      <c r="BT96" s="163">
        <v>10.6</v>
      </c>
      <c r="BU96" s="164" t="s">
        <v>292</v>
      </c>
      <c r="BV96" s="163"/>
      <c r="BW96" s="164"/>
      <c r="BX96" s="163">
        <v>10.6</v>
      </c>
      <c r="BY96" s="164" t="s">
        <v>292</v>
      </c>
      <c r="BZ96" s="163"/>
      <c r="CA96" s="164"/>
      <c r="CB96" s="214">
        <v>10.39</v>
      </c>
      <c r="CC96" s="164" t="s">
        <v>292</v>
      </c>
      <c r="CD96" s="163"/>
      <c r="CE96" s="164"/>
      <c r="CF96" s="214">
        <v>10.39</v>
      </c>
      <c r="CG96" s="164" t="s">
        <v>292</v>
      </c>
      <c r="CH96" s="163"/>
      <c r="CI96" s="164"/>
      <c r="CJ96" s="163">
        <v>10.19</v>
      </c>
      <c r="CK96" s="164" t="s">
        <v>292</v>
      </c>
      <c r="CL96" s="163"/>
      <c r="CM96" s="164"/>
      <c r="CO96" s="163">
        <v>9.99</v>
      </c>
      <c r="CP96" s="164" t="s">
        <v>292</v>
      </c>
      <c r="CQ96" s="163"/>
      <c r="CR96" s="164"/>
    </row>
    <row r="97" spans="1:96" s="22" customFormat="1" ht="15.6" customHeight="1">
      <c r="B97" s="174" t="s">
        <v>250</v>
      </c>
      <c r="C97" s="168"/>
      <c r="D97" s="168"/>
      <c r="E97" s="168"/>
      <c r="F97" s="168"/>
      <c r="G97" s="168"/>
      <c r="H97" s="168"/>
      <c r="I97" s="168"/>
      <c r="J97" s="168"/>
      <c r="K97" s="168"/>
      <c r="L97" s="168"/>
      <c r="M97" s="168"/>
      <c r="N97" s="168"/>
      <c r="O97" s="168"/>
      <c r="P97" s="168"/>
      <c r="Q97" s="168"/>
      <c r="R97" s="168"/>
      <c r="S97" s="168"/>
      <c r="T97" s="168"/>
      <c r="U97" s="168"/>
      <c r="V97" s="168"/>
      <c r="W97" s="168"/>
      <c r="X97" s="168"/>
      <c r="Y97" s="168"/>
      <c r="Z97" s="168"/>
      <c r="AA97" s="168"/>
      <c r="AB97" s="168"/>
      <c r="AC97" s="168"/>
      <c r="AD97" s="168"/>
      <c r="AE97" s="168"/>
      <c r="AF97" s="168"/>
      <c r="AG97" s="168"/>
      <c r="AH97" s="168"/>
      <c r="AI97" s="168"/>
      <c r="AJ97" s="282"/>
      <c r="AK97" s="162"/>
      <c r="AL97" s="332"/>
      <c r="AM97" s="162"/>
      <c r="AN97" s="277"/>
      <c r="AO97" s="164" t="s">
        <v>280</v>
      </c>
      <c r="AP97" s="284"/>
      <c r="AQ97" s="164"/>
      <c r="AR97" s="156">
        <v>106.74</v>
      </c>
      <c r="AS97" s="164" t="s">
        <v>292</v>
      </c>
      <c r="AT97" s="163"/>
      <c r="AU97" s="164"/>
      <c r="AV97" s="287">
        <v>104.65</v>
      </c>
      <c r="AW97" s="164" t="s">
        <v>292</v>
      </c>
      <c r="AX97" s="163"/>
      <c r="AY97" s="164"/>
      <c r="AZ97" s="287">
        <v>104.65</v>
      </c>
      <c r="BA97" s="164" t="s">
        <v>292</v>
      </c>
      <c r="BB97" s="163"/>
      <c r="BC97" s="164"/>
      <c r="BD97" s="156">
        <v>104.65</v>
      </c>
      <c r="BE97" s="164" t="s">
        <v>292</v>
      </c>
      <c r="BF97" s="163"/>
      <c r="BG97" s="164"/>
      <c r="BH97" s="156">
        <v>104.65</v>
      </c>
      <c r="BI97" s="164" t="s">
        <v>292</v>
      </c>
      <c r="BJ97" s="163"/>
      <c r="BK97" s="164"/>
      <c r="BL97" s="163">
        <v>102.6</v>
      </c>
      <c r="BM97" s="164" t="s">
        <v>292</v>
      </c>
      <c r="BN97" s="163"/>
      <c r="BO97" s="164"/>
      <c r="BP97" s="163">
        <v>87.19</v>
      </c>
      <c r="BQ97" s="164" t="s">
        <v>292</v>
      </c>
      <c r="BR97" s="163"/>
      <c r="BS97" s="164"/>
      <c r="BT97" s="163">
        <v>87.19</v>
      </c>
      <c r="BU97" s="164" t="s">
        <v>292</v>
      </c>
      <c r="BV97" s="163"/>
      <c r="BW97" s="164"/>
      <c r="BX97" s="163">
        <v>87.19</v>
      </c>
      <c r="BY97" s="164" t="s">
        <v>292</v>
      </c>
      <c r="BZ97" s="163"/>
      <c r="CA97" s="164"/>
      <c r="CB97" s="214">
        <v>85.48</v>
      </c>
      <c r="CC97" s="164" t="s">
        <v>292</v>
      </c>
      <c r="CD97" s="163"/>
      <c r="CE97" s="164"/>
      <c r="CF97" s="214">
        <v>85.48</v>
      </c>
      <c r="CG97" s="164" t="s">
        <v>292</v>
      </c>
      <c r="CH97" s="163"/>
      <c r="CI97" s="164"/>
      <c r="CJ97" s="163">
        <v>83.8</v>
      </c>
      <c r="CK97" s="164" t="s">
        <v>292</v>
      </c>
      <c r="CL97" s="163"/>
      <c r="CM97" s="164"/>
      <c r="CO97" s="163">
        <v>82.16</v>
      </c>
      <c r="CP97" s="164" t="s">
        <v>292</v>
      </c>
      <c r="CQ97" s="163"/>
      <c r="CR97" s="164"/>
    </row>
    <row r="98" spans="1:96" ht="15.6" customHeight="1">
      <c r="B98" s="569" t="s">
        <v>269</v>
      </c>
      <c r="AF98" s="212"/>
      <c r="AH98" s="212"/>
      <c r="AJ98" s="149"/>
      <c r="AK98" s="393"/>
      <c r="AL98" s="336"/>
      <c r="AM98" s="393"/>
      <c r="AN98" s="277"/>
      <c r="AO98" s="164" t="s">
        <v>285</v>
      </c>
      <c r="AP98" s="287"/>
      <c r="AQ98" s="164" t="s">
        <v>280</v>
      </c>
      <c r="AR98" s="180">
        <v>2325.38</v>
      </c>
      <c r="AS98" s="155" t="s">
        <v>255</v>
      </c>
      <c r="AT98" s="180">
        <v>31.94</v>
      </c>
      <c r="AU98" s="155" t="s">
        <v>292</v>
      </c>
      <c r="AV98" s="180">
        <v>2325.38</v>
      </c>
      <c r="AW98" s="155" t="s">
        <v>255</v>
      </c>
      <c r="AX98" s="180">
        <v>31.31</v>
      </c>
      <c r="AY98" s="155" t="s">
        <v>292</v>
      </c>
      <c r="AZ98" s="180">
        <v>2325.38</v>
      </c>
      <c r="BA98" s="155" t="s">
        <v>255</v>
      </c>
      <c r="BB98" s="180">
        <v>31.31</v>
      </c>
      <c r="BC98" s="155" t="s">
        <v>292</v>
      </c>
      <c r="BD98" s="180">
        <v>2325.38</v>
      </c>
      <c r="BE98" s="155" t="s">
        <v>255</v>
      </c>
      <c r="BF98" s="180">
        <v>31.31</v>
      </c>
      <c r="BG98" s="155" t="s">
        <v>292</v>
      </c>
      <c r="BH98" s="180">
        <v>2387.25</v>
      </c>
      <c r="BI98" s="155" t="s">
        <v>255</v>
      </c>
      <c r="BJ98" s="180">
        <v>31.31</v>
      </c>
      <c r="BK98" s="155" t="s">
        <v>292</v>
      </c>
      <c r="BL98" s="180">
        <v>2387.25</v>
      </c>
      <c r="BM98" s="155" t="s">
        <v>255</v>
      </c>
      <c r="BN98" s="180">
        <v>30.7</v>
      </c>
      <c r="BO98" s="155" t="s">
        <v>292</v>
      </c>
      <c r="BP98" s="180">
        <v>2188.6799999999998</v>
      </c>
      <c r="BQ98" s="155" t="s">
        <v>255</v>
      </c>
      <c r="BR98" s="180">
        <v>30.7</v>
      </c>
      <c r="BS98" s="155" t="s">
        <v>292</v>
      </c>
      <c r="BT98" s="180">
        <v>2188.6799999999998</v>
      </c>
      <c r="BU98" s="155" t="s">
        <v>255</v>
      </c>
      <c r="BV98" s="180">
        <v>30.7</v>
      </c>
      <c r="BW98" s="155" t="s">
        <v>292</v>
      </c>
      <c r="BX98" s="180">
        <v>2116.44</v>
      </c>
      <c r="BY98" s="155" t="s">
        <v>255</v>
      </c>
      <c r="BZ98" s="180">
        <v>30.7</v>
      </c>
      <c r="CA98" s="155" t="s">
        <v>292</v>
      </c>
      <c r="CB98" s="180">
        <v>2116.44</v>
      </c>
      <c r="CC98" s="155" t="s">
        <v>255</v>
      </c>
      <c r="CD98" s="154">
        <v>30.1</v>
      </c>
      <c r="CE98" s="155" t="s">
        <v>292</v>
      </c>
      <c r="CF98" s="158">
        <v>2448.4</v>
      </c>
      <c r="CG98" s="155" t="s">
        <v>255</v>
      </c>
      <c r="CH98" s="154">
        <v>30.1</v>
      </c>
      <c r="CI98" s="155" t="s">
        <v>292</v>
      </c>
      <c r="CJ98" s="158">
        <v>2272.61</v>
      </c>
      <c r="CK98" s="155" t="s">
        <v>255</v>
      </c>
      <c r="CL98" s="154">
        <v>29.51</v>
      </c>
      <c r="CM98" s="155" t="s">
        <v>292</v>
      </c>
      <c r="CN98"/>
      <c r="CO98" s="158">
        <v>2272.61</v>
      </c>
      <c r="CP98" s="155" t="s">
        <v>255</v>
      </c>
      <c r="CQ98" s="154">
        <v>28.93</v>
      </c>
      <c r="CR98" s="155" t="s">
        <v>292</v>
      </c>
    </row>
    <row r="99" spans="1:96" ht="15.6" customHeight="1">
      <c r="B99" s="570"/>
      <c r="AF99" s="212"/>
      <c r="AH99" s="212"/>
      <c r="AJ99" s="149"/>
      <c r="AK99" s="393"/>
      <c r="AL99" s="336"/>
      <c r="AM99" s="393"/>
      <c r="AN99" s="149"/>
      <c r="AO99" s="155"/>
      <c r="AQ99" s="155"/>
      <c r="AR99" s="154">
        <v>4650.76</v>
      </c>
      <c r="AS99" s="155" t="s">
        <v>258</v>
      </c>
      <c r="AT99" s="154"/>
      <c r="AU99" s="155"/>
      <c r="AV99" s="154">
        <v>4650.76</v>
      </c>
      <c r="AW99" s="155" t="s">
        <v>258</v>
      </c>
      <c r="AX99" s="154"/>
      <c r="AY99" s="155"/>
      <c r="AZ99" s="154">
        <v>4650.76</v>
      </c>
      <c r="BA99" s="155" t="s">
        <v>258</v>
      </c>
      <c r="BB99" s="154"/>
      <c r="BC99" s="155"/>
      <c r="BD99" s="154">
        <v>4650.76</v>
      </c>
      <c r="BE99" s="155" t="s">
        <v>258</v>
      </c>
      <c r="BF99" s="154"/>
      <c r="BG99" s="155"/>
      <c r="BH99" s="154">
        <v>4774.5</v>
      </c>
      <c r="BI99" s="155" t="s">
        <v>258</v>
      </c>
      <c r="BJ99" s="154"/>
      <c r="BK99" s="155"/>
      <c r="BL99" s="154">
        <v>4774.5</v>
      </c>
      <c r="BM99" s="155" t="s">
        <v>258</v>
      </c>
      <c r="BN99" s="154"/>
      <c r="BO99" s="155"/>
      <c r="BP99" s="154">
        <v>4377.3599999999997</v>
      </c>
      <c r="BQ99" s="155" t="s">
        <v>258</v>
      </c>
      <c r="BR99" s="154"/>
      <c r="BS99" s="155"/>
      <c r="BT99" s="154">
        <v>4377.3599999999997</v>
      </c>
      <c r="BU99" s="155" t="s">
        <v>258</v>
      </c>
      <c r="BV99" s="154"/>
      <c r="BW99" s="155"/>
      <c r="BX99" s="154">
        <v>4232.88</v>
      </c>
      <c r="BY99" s="155" t="s">
        <v>258</v>
      </c>
      <c r="BZ99" s="154"/>
      <c r="CA99" s="155"/>
      <c r="CB99" s="154">
        <v>4232.88</v>
      </c>
      <c r="CC99" s="155" t="s">
        <v>258</v>
      </c>
      <c r="CD99" s="154"/>
      <c r="CE99" s="155"/>
      <c r="CF99" s="158">
        <v>4896.8</v>
      </c>
      <c r="CG99" s="155" t="s">
        <v>258</v>
      </c>
      <c r="CH99" s="154"/>
      <c r="CI99" s="155"/>
      <c r="CJ99" s="158">
        <v>4545.22</v>
      </c>
      <c r="CK99" s="155" t="s">
        <v>258</v>
      </c>
      <c r="CL99" s="154"/>
      <c r="CM99" s="155"/>
      <c r="CN99"/>
      <c r="CO99" s="158">
        <v>4545.22</v>
      </c>
      <c r="CP99" s="155" t="s">
        <v>258</v>
      </c>
      <c r="CQ99" s="154"/>
      <c r="CR99" s="155"/>
    </row>
    <row r="100" spans="1:96" s="113" customFormat="1" ht="15.6" customHeight="1">
      <c r="B100" s="571"/>
      <c r="C100" s="159"/>
      <c r="D100" s="159"/>
      <c r="E100" s="159"/>
      <c r="F100" s="159"/>
      <c r="G100" s="159"/>
      <c r="H100" s="159"/>
      <c r="I100" s="159"/>
      <c r="J100" s="159"/>
      <c r="K100" s="159"/>
      <c r="L100" s="159"/>
      <c r="M100" s="159"/>
      <c r="N100" s="159"/>
      <c r="O100" s="159"/>
      <c r="P100" s="159"/>
      <c r="Q100" s="159"/>
      <c r="R100" s="159"/>
      <c r="S100" s="159"/>
      <c r="T100" s="159"/>
      <c r="U100" s="159"/>
      <c r="V100" s="159"/>
      <c r="W100" s="159"/>
      <c r="X100" s="159"/>
      <c r="Y100" s="159"/>
      <c r="Z100" s="159"/>
      <c r="AA100" s="159"/>
      <c r="AB100" s="159"/>
      <c r="AC100" s="159"/>
      <c r="AD100" s="159"/>
      <c r="AE100" s="159"/>
      <c r="AF100" s="159"/>
      <c r="AG100" s="159"/>
      <c r="AH100" s="159"/>
      <c r="AI100" s="159"/>
      <c r="AJ100" s="284"/>
      <c r="AK100" s="394"/>
      <c r="AL100" s="334"/>
      <c r="AM100" s="394"/>
      <c r="AN100" s="284"/>
      <c r="AO100" s="157"/>
      <c r="AP100" s="284"/>
      <c r="AQ100" s="157"/>
      <c r="AR100" s="156">
        <v>6976.14</v>
      </c>
      <c r="AS100" s="157" t="s">
        <v>259</v>
      </c>
      <c r="AT100" s="156"/>
      <c r="AU100" s="157"/>
      <c r="AV100" s="156">
        <v>6976.14</v>
      </c>
      <c r="AW100" s="157" t="s">
        <v>259</v>
      </c>
      <c r="AX100" s="156"/>
      <c r="AY100" s="157"/>
      <c r="AZ100" s="156">
        <v>6976.14</v>
      </c>
      <c r="BA100" s="157" t="s">
        <v>259</v>
      </c>
      <c r="BB100" s="156"/>
      <c r="BC100" s="157"/>
      <c r="BD100" s="156">
        <v>6976.14</v>
      </c>
      <c r="BE100" s="157" t="s">
        <v>259</v>
      </c>
      <c r="BF100" s="156"/>
      <c r="BG100" s="157"/>
      <c r="BH100" s="156">
        <v>7161.75</v>
      </c>
      <c r="BI100" s="157" t="s">
        <v>259</v>
      </c>
      <c r="BJ100" s="156"/>
      <c r="BK100" s="157"/>
      <c r="BL100" s="156">
        <v>7161.75</v>
      </c>
      <c r="BM100" s="157" t="s">
        <v>259</v>
      </c>
      <c r="BN100" s="156"/>
      <c r="BO100" s="157"/>
      <c r="BP100" s="156">
        <v>6566.04</v>
      </c>
      <c r="BQ100" s="157" t="s">
        <v>259</v>
      </c>
      <c r="BR100" s="156"/>
      <c r="BS100" s="157"/>
      <c r="BT100" s="156">
        <v>6566.04</v>
      </c>
      <c r="BU100" s="157" t="s">
        <v>259</v>
      </c>
      <c r="BV100" s="156"/>
      <c r="BW100" s="157"/>
      <c r="BX100" s="156">
        <v>6349.32</v>
      </c>
      <c r="BY100" s="157" t="s">
        <v>259</v>
      </c>
      <c r="BZ100" s="156"/>
      <c r="CA100" s="157"/>
      <c r="CB100" s="156">
        <v>6349.32</v>
      </c>
      <c r="CC100" s="157" t="s">
        <v>259</v>
      </c>
      <c r="CD100" s="156"/>
      <c r="CE100" s="157"/>
      <c r="CF100" s="161">
        <v>7345.2</v>
      </c>
      <c r="CG100" s="157" t="s">
        <v>259</v>
      </c>
      <c r="CH100" s="156"/>
      <c r="CI100" s="157"/>
      <c r="CJ100" s="161">
        <v>6817.83</v>
      </c>
      <c r="CK100" s="157" t="s">
        <v>259</v>
      </c>
      <c r="CL100" s="156"/>
      <c r="CM100" s="157"/>
      <c r="CO100" s="161">
        <v>6817.83</v>
      </c>
      <c r="CP100" s="157" t="s">
        <v>259</v>
      </c>
      <c r="CQ100" s="156"/>
      <c r="CR100" s="157"/>
    </row>
    <row r="101" spans="1:96" s="22" customFormat="1" ht="30" customHeight="1">
      <c r="A101" s="11"/>
      <c r="B101" s="174" t="s">
        <v>260</v>
      </c>
      <c r="C101" s="168"/>
      <c r="D101" s="168"/>
      <c r="E101" s="168"/>
      <c r="F101" s="168"/>
      <c r="G101" s="168"/>
      <c r="H101" s="168"/>
      <c r="I101" s="168"/>
      <c r="J101" s="168"/>
      <c r="K101" s="168"/>
      <c r="L101" s="168"/>
      <c r="M101" s="168"/>
      <c r="N101" s="168"/>
      <c r="O101" s="168"/>
      <c r="P101" s="168"/>
      <c r="Q101" s="168"/>
      <c r="R101" s="168"/>
      <c r="S101" s="168"/>
      <c r="T101" s="168"/>
      <c r="U101" s="168"/>
      <c r="V101" s="168"/>
      <c r="W101" s="168"/>
      <c r="X101" s="168"/>
      <c r="Y101" s="168"/>
      <c r="Z101" s="168"/>
      <c r="AA101" s="168"/>
      <c r="AB101" s="168"/>
      <c r="AC101" s="168"/>
      <c r="AD101" s="168"/>
      <c r="AE101" s="168"/>
      <c r="AF101" s="168"/>
      <c r="AG101" s="168"/>
      <c r="AH101" s="168"/>
      <c r="AI101" s="168"/>
      <c r="AJ101" s="282"/>
      <c r="AK101" s="162"/>
      <c r="AL101" s="332"/>
      <c r="AM101" s="162"/>
      <c r="AN101" s="277"/>
      <c r="AO101" s="164" t="s">
        <v>280</v>
      </c>
      <c r="AP101" s="277"/>
      <c r="AQ101" s="164" t="s">
        <v>280</v>
      </c>
      <c r="AR101" s="282">
        <v>253.15</v>
      </c>
      <c r="AS101" s="164" t="s">
        <v>292</v>
      </c>
      <c r="AT101" s="340">
        <v>172.15</v>
      </c>
      <c r="AU101" s="175" t="s">
        <v>293</v>
      </c>
      <c r="AV101" s="163">
        <v>248.19</v>
      </c>
      <c r="AW101" s="164" t="s">
        <v>292</v>
      </c>
      <c r="AX101" s="340">
        <v>168.77</v>
      </c>
      <c r="AY101" s="164" t="s">
        <v>292</v>
      </c>
      <c r="AZ101" s="163">
        <v>248.19</v>
      </c>
      <c r="BA101" s="164" t="s">
        <v>292</v>
      </c>
      <c r="BB101" s="163"/>
      <c r="BC101" s="164"/>
      <c r="BD101" s="163"/>
      <c r="BE101" s="164"/>
      <c r="BF101" s="163"/>
      <c r="BG101" s="164"/>
      <c r="BH101" s="163"/>
      <c r="BI101" s="164"/>
      <c r="BJ101" s="163"/>
      <c r="BK101" s="164"/>
      <c r="BL101" s="214"/>
      <c r="BM101" s="164"/>
      <c r="BN101" s="163"/>
      <c r="BO101" s="164"/>
      <c r="BP101" s="214"/>
      <c r="BQ101" s="164"/>
      <c r="BR101" s="163"/>
      <c r="BS101" s="164"/>
      <c r="BT101" s="214"/>
      <c r="BU101" s="164"/>
      <c r="BV101" s="163"/>
      <c r="BW101" s="164"/>
      <c r="BX101" s="214"/>
      <c r="BY101" s="164"/>
      <c r="BZ101" s="163"/>
      <c r="CA101" s="164"/>
      <c r="CB101" s="214"/>
      <c r="CC101" s="164"/>
      <c r="CD101" s="163"/>
      <c r="CE101" s="164"/>
      <c r="CF101" s="214"/>
      <c r="CG101" s="164"/>
      <c r="CH101" s="163"/>
      <c r="CI101" s="164"/>
      <c r="CJ101" s="214"/>
      <c r="CK101" s="164"/>
      <c r="CL101" s="163"/>
      <c r="CM101" s="164"/>
      <c r="CO101" s="214"/>
      <c r="CP101" s="164"/>
      <c r="CQ101" s="163"/>
      <c r="CR101" s="164"/>
    </row>
    <row r="102" spans="1:96" ht="15.6" customHeight="1">
      <c r="B102" s="390"/>
      <c r="AF102" s="212"/>
      <c r="AH102" s="212"/>
      <c r="AJ102" s="149"/>
      <c r="AK102" s="393"/>
      <c r="AL102" s="336"/>
      <c r="AM102" s="393"/>
      <c r="AN102" s="280"/>
      <c r="AO102" s="155"/>
      <c r="AQ102" s="155"/>
      <c r="AR102" s="280"/>
      <c r="AS102" s="155"/>
      <c r="AU102" s="155"/>
      <c r="AV102" s="158"/>
      <c r="AW102" s="155"/>
      <c r="AX102" s="154"/>
      <c r="AY102" s="155"/>
      <c r="AZ102" s="158"/>
      <c r="BA102" s="155"/>
      <c r="BB102" s="154"/>
      <c r="BC102" s="155"/>
      <c r="BD102" s="158"/>
      <c r="BE102" s="155"/>
      <c r="BF102" s="154"/>
      <c r="BG102" s="155"/>
      <c r="BH102" s="158"/>
      <c r="BI102" s="155"/>
      <c r="BJ102" s="154"/>
      <c r="BK102" s="155"/>
      <c r="BL102" s="158"/>
      <c r="BM102" s="155"/>
      <c r="BN102" s="154"/>
      <c r="BO102" s="155"/>
      <c r="BP102" s="158"/>
      <c r="BQ102" s="155"/>
      <c r="BR102" s="154"/>
      <c r="BS102" s="155"/>
      <c r="BT102" s="158"/>
      <c r="BU102" s="155"/>
      <c r="BV102" s="154"/>
      <c r="BW102" s="155"/>
      <c r="BX102" s="158"/>
      <c r="BY102" s="155"/>
      <c r="BZ102" s="154"/>
      <c r="CA102" s="155"/>
      <c r="CB102" s="158"/>
      <c r="CC102" s="155"/>
      <c r="CD102" s="154"/>
      <c r="CE102" s="155"/>
      <c r="CF102" s="158"/>
      <c r="CG102" s="155"/>
      <c r="CH102" s="154"/>
      <c r="CI102" s="155"/>
      <c r="CJ102" s="154"/>
      <c r="CK102" s="155"/>
      <c r="CL102" s="154"/>
      <c r="CM102" s="155"/>
      <c r="CN102"/>
      <c r="CO102" s="154"/>
      <c r="CP102" s="155"/>
      <c r="CQ102" s="154"/>
      <c r="CR102" s="155"/>
    </row>
    <row r="103" spans="1:96" s="151" customFormat="1" ht="15.6" customHeight="1">
      <c r="A103" s="151" t="s">
        <v>294</v>
      </c>
      <c r="B103" s="170"/>
      <c r="C103" s="165"/>
      <c r="D103" s="165"/>
      <c r="E103" s="165"/>
      <c r="F103" s="165"/>
      <c r="G103" s="165"/>
      <c r="H103" s="165"/>
      <c r="I103" s="165"/>
      <c r="J103" s="165"/>
      <c r="K103" s="165"/>
      <c r="L103" s="165"/>
      <c r="M103" s="165"/>
      <c r="N103" s="165"/>
      <c r="O103" s="165"/>
      <c r="P103" s="165"/>
      <c r="Q103" s="165"/>
      <c r="R103" s="165"/>
      <c r="S103" s="165"/>
      <c r="T103" s="165"/>
      <c r="U103" s="165"/>
      <c r="V103" s="165"/>
      <c r="W103" s="165"/>
      <c r="X103" s="165"/>
      <c r="Y103" s="165"/>
      <c r="Z103" s="165"/>
      <c r="AA103" s="165"/>
      <c r="AB103" s="165"/>
      <c r="AC103" s="165"/>
      <c r="AD103" s="165"/>
      <c r="AE103" s="165"/>
      <c r="AF103" s="165"/>
      <c r="AG103" s="165"/>
      <c r="AH103" s="165"/>
      <c r="AI103" s="165"/>
      <c r="AJ103" s="329"/>
      <c r="AK103" s="165"/>
      <c r="AL103" s="329"/>
      <c r="AM103" s="165"/>
      <c r="AN103" s="281"/>
      <c r="AO103" s="167"/>
      <c r="AP103" s="281"/>
      <c r="AQ103" s="167"/>
      <c r="AR103" s="281"/>
      <c r="AS103" s="167"/>
      <c r="AT103" s="281"/>
      <c r="AU103" s="167"/>
      <c r="AV103" s="213"/>
      <c r="AW103" s="167"/>
      <c r="AX103" s="166"/>
      <c r="AY103" s="167"/>
      <c r="AZ103" s="213"/>
      <c r="BA103" s="167"/>
      <c r="BB103" s="166"/>
      <c r="BC103" s="167"/>
      <c r="BD103" s="213"/>
      <c r="BE103" s="167"/>
      <c r="BF103" s="166"/>
      <c r="BG103" s="167"/>
      <c r="BH103" s="213"/>
      <c r="BI103" s="167"/>
      <c r="BJ103" s="166"/>
      <c r="BK103" s="167"/>
      <c r="BL103" s="213"/>
      <c r="BM103" s="167"/>
      <c r="BN103" s="166"/>
      <c r="BO103" s="167"/>
      <c r="BP103" s="213"/>
      <c r="BQ103" s="167"/>
      <c r="BR103" s="166"/>
      <c r="BS103" s="167"/>
      <c r="BT103" s="213"/>
      <c r="BU103" s="167"/>
      <c r="BV103" s="166"/>
      <c r="BW103" s="167"/>
      <c r="BX103" s="213"/>
      <c r="BY103" s="167"/>
      <c r="BZ103" s="166"/>
      <c r="CA103" s="167"/>
      <c r="CB103" s="213"/>
      <c r="CC103" s="167"/>
      <c r="CD103" s="166"/>
      <c r="CE103" s="167"/>
      <c r="CF103" s="213"/>
      <c r="CG103" s="167"/>
      <c r="CH103" s="166"/>
      <c r="CI103" s="167"/>
      <c r="CJ103" s="166"/>
      <c r="CK103" s="167"/>
      <c r="CL103" s="166"/>
      <c r="CM103" s="167"/>
      <c r="CO103" s="166"/>
      <c r="CP103" s="167"/>
      <c r="CQ103" s="166"/>
      <c r="CR103" s="167"/>
    </row>
    <row r="104" spans="1:96" s="22" customFormat="1" ht="100.9">
      <c r="B104" s="174" t="s">
        <v>248</v>
      </c>
      <c r="C104" s="168"/>
      <c r="D104" s="168"/>
      <c r="E104" s="168"/>
      <c r="F104" s="168"/>
      <c r="G104" s="168"/>
      <c r="H104" s="168"/>
      <c r="I104" s="168"/>
      <c r="J104" s="168"/>
      <c r="K104" s="168"/>
      <c r="L104" s="168"/>
      <c r="M104" s="168"/>
      <c r="N104" s="168"/>
      <c r="O104" s="168"/>
      <c r="P104" s="168"/>
      <c r="Q104" s="168"/>
      <c r="R104" s="168"/>
      <c r="S104" s="168"/>
      <c r="T104" s="168"/>
      <c r="U104" s="168"/>
      <c r="V104" s="168"/>
      <c r="W104" s="168"/>
      <c r="X104" s="168"/>
      <c r="Y104" s="168"/>
      <c r="Z104" s="168"/>
      <c r="AA104" s="168"/>
      <c r="AB104" s="168"/>
      <c r="AC104" s="168"/>
      <c r="AD104" s="168"/>
      <c r="AE104" s="168"/>
      <c r="AF104" s="168"/>
      <c r="AG104" s="168"/>
      <c r="AH104" s="168"/>
      <c r="AI104" s="168"/>
      <c r="AJ104" s="282"/>
      <c r="AK104" s="162"/>
      <c r="AL104" s="332"/>
      <c r="AM104" s="162"/>
      <c r="AN104" s="277"/>
      <c r="AO104" s="164" t="s">
        <v>280</v>
      </c>
      <c r="AP104" s="284"/>
      <c r="AQ104" s="164"/>
      <c r="AR104" s="156">
        <v>104.12</v>
      </c>
      <c r="AS104" s="164" t="s">
        <v>295</v>
      </c>
      <c r="AT104" s="163"/>
      <c r="AU104" s="164"/>
      <c r="AV104" s="287">
        <v>102.08</v>
      </c>
      <c r="AW104" s="164" t="s">
        <v>295</v>
      </c>
      <c r="AX104" s="163"/>
      <c r="AY104" s="164"/>
      <c r="AZ104" s="287">
        <v>102.08</v>
      </c>
      <c r="BA104" s="164" t="s">
        <v>295</v>
      </c>
      <c r="BB104" s="163"/>
      <c r="BC104" s="164"/>
      <c r="BD104" s="156">
        <v>102.08</v>
      </c>
      <c r="BE104" s="164" t="s">
        <v>295</v>
      </c>
      <c r="BF104" s="163"/>
      <c r="BG104" s="164"/>
      <c r="BH104" s="156">
        <v>102.08</v>
      </c>
      <c r="BI104" s="164" t="s">
        <v>295</v>
      </c>
      <c r="BJ104" s="163"/>
      <c r="BK104" s="164"/>
      <c r="BL104" s="163">
        <v>100.08</v>
      </c>
      <c r="BM104" s="164" t="s">
        <v>295</v>
      </c>
      <c r="BN104" s="163"/>
      <c r="BO104" s="164"/>
      <c r="BP104" s="163">
        <v>100.08</v>
      </c>
      <c r="BQ104" s="164" t="s">
        <v>295</v>
      </c>
      <c r="BR104" s="163"/>
      <c r="BS104" s="164"/>
      <c r="BT104" s="163">
        <v>100.08</v>
      </c>
      <c r="BU104" s="164" t="s">
        <v>296</v>
      </c>
      <c r="BV104" s="163"/>
      <c r="BW104" s="164"/>
      <c r="BX104" s="163">
        <v>100.08</v>
      </c>
      <c r="BY104" s="164" t="s">
        <v>296</v>
      </c>
      <c r="BZ104" s="163"/>
      <c r="CA104" s="164"/>
      <c r="CB104" s="214">
        <v>98.12</v>
      </c>
      <c r="CC104" s="164" t="s">
        <v>296</v>
      </c>
      <c r="CD104" s="163"/>
      <c r="CE104" s="164"/>
      <c r="CF104" s="214">
        <v>98.12</v>
      </c>
      <c r="CG104" s="164" t="s">
        <v>296</v>
      </c>
      <c r="CH104" s="163"/>
      <c r="CI104" s="164"/>
      <c r="CJ104" s="163">
        <v>96.2</v>
      </c>
      <c r="CK104" s="175" t="s">
        <v>296</v>
      </c>
      <c r="CL104" s="163"/>
      <c r="CM104" s="164"/>
      <c r="CO104" s="163">
        <v>94.31</v>
      </c>
      <c r="CP104" s="175" t="s">
        <v>296</v>
      </c>
      <c r="CQ104" s="163"/>
      <c r="CR104" s="164"/>
    </row>
    <row r="105" spans="1:96" s="22" customFormat="1" ht="100.9">
      <c r="B105" s="174" t="s">
        <v>250</v>
      </c>
      <c r="C105" s="168"/>
      <c r="D105" s="168"/>
      <c r="E105" s="168"/>
      <c r="F105" s="168"/>
      <c r="G105" s="168"/>
      <c r="H105" s="168"/>
      <c r="I105" s="168"/>
      <c r="J105" s="168"/>
      <c r="K105" s="168"/>
      <c r="L105" s="168"/>
      <c r="M105" s="168"/>
      <c r="N105" s="168"/>
      <c r="O105" s="168"/>
      <c r="P105" s="168"/>
      <c r="Q105" s="168"/>
      <c r="R105" s="168"/>
      <c r="S105" s="168"/>
      <c r="T105" s="168"/>
      <c r="U105" s="168"/>
      <c r="V105" s="168"/>
      <c r="W105" s="168"/>
      <c r="X105" s="168"/>
      <c r="Y105" s="168"/>
      <c r="Z105" s="168"/>
      <c r="AA105" s="168"/>
      <c r="AB105" s="168"/>
      <c r="AC105" s="168"/>
      <c r="AD105" s="168"/>
      <c r="AE105" s="168"/>
      <c r="AF105" s="168"/>
      <c r="AG105" s="168"/>
      <c r="AH105" s="168"/>
      <c r="AI105" s="168"/>
      <c r="AJ105" s="282"/>
      <c r="AK105" s="162"/>
      <c r="AL105" s="332"/>
      <c r="AM105" s="162"/>
      <c r="AN105" s="277"/>
      <c r="AO105" s="164" t="s">
        <v>280</v>
      </c>
      <c r="AP105" s="284"/>
      <c r="AQ105" s="164"/>
      <c r="AR105" s="156">
        <v>945.06</v>
      </c>
      <c r="AS105" s="164" t="s">
        <v>297</v>
      </c>
      <c r="AT105" s="163"/>
      <c r="AU105" s="164"/>
      <c r="AV105" s="287">
        <v>926.53</v>
      </c>
      <c r="AW105" s="164" t="s">
        <v>297</v>
      </c>
      <c r="AX105" s="163"/>
      <c r="AY105" s="164"/>
      <c r="AZ105" s="287">
        <v>926.53</v>
      </c>
      <c r="BA105" s="164" t="s">
        <v>297</v>
      </c>
      <c r="BB105" s="163"/>
      <c r="BC105" s="164"/>
      <c r="BD105" s="156">
        <v>926.53</v>
      </c>
      <c r="BE105" s="164" t="s">
        <v>297</v>
      </c>
      <c r="BF105" s="163"/>
      <c r="BG105" s="164"/>
      <c r="BH105" s="156">
        <v>926.53</v>
      </c>
      <c r="BI105" s="164" t="s">
        <v>297</v>
      </c>
      <c r="BJ105" s="163"/>
      <c r="BK105" s="164"/>
      <c r="BL105" s="163">
        <v>908.36</v>
      </c>
      <c r="BM105" s="164" t="s">
        <v>297</v>
      </c>
      <c r="BN105" s="163"/>
      <c r="BO105" s="164"/>
      <c r="BP105" s="163">
        <v>823.2</v>
      </c>
      <c r="BQ105" s="164" t="s">
        <v>297</v>
      </c>
      <c r="BR105" s="163"/>
      <c r="BS105" s="164"/>
      <c r="BT105" s="163">
        <v>823.2</v>
      </c>
      <c r="BU105" s="164" t="s">
        <v>296</v>
      </c>
      <c r="BV105" s="163"/>
      <c r="BW105" s="164"/>
      <c r="BX105" s="163">
        <v>823.2</v>
      </c>
      <c r="BY105" s="164" t="s">
        <v>296</v>
      </c>
      <c r="BZ105" s="163"/>
      <c r="CA105" s="164"/>
      <c r="CB105" s="214">
        <v>807.06</v>
      </c>
      <c r="CC105" s="164" t="s">
        <v>296</v>
      </c>
      <c r="CD105" s="163"/>
      <c r="CE105" s="164"/>
      <c r="CF105" s="214">
        <v>807.06</v>
      </c>
      <c r="CG105" s="164" t="s">
        <v>296</v>
      </c>
      <c r="CH105" s="163"/>
      <c r="CI105" s="164"/>
      <c r="CJ105" s="163">
        <v>791.24</v>
      </c>
      <c r="CK105" s="175" t="s">
        <v>296</v>
      </c>
      <c r="CL105" s="163"/>
      <c r="CM105" s="164"/>
      <c r="CO105" s="163">
        <v>775.73</v>
      </c>
      <c r="CP105" s="175" t="s">
        <v>296</v>
      </c>
      <c r="CQ105" s="163"/>
      <c r="CR105" s="164"/>
    </row>
    <row r="106" spans="1:96" ht="15.6" customHeight="1">
      <c r="B106" s="569" t="s">
        <v>269</v>
      </c>
      <c r="AF106" s="212"/>
      <c r="AH106" s="212"/>
      <c r="AJ106" s="149"/>
      <c r="AK106" s="393"/>
      <c r="AL106" s="336"/>
      <c r="AM106" s="393"/>
      <c r="AN106" s="277"/>
      <c r="AO106" s="164" t="s">
        <v>285</v>
      </c>
      <c r="AP106" s="338"/>
      <c r="AQ106" s="164" t="s">
        <v>280</v>
      </c>
      <c r="AR106" s="180">
        <v>2325.38</v>
      </c>
      <c r="AS106" s="155" t="s">
        <v>255</v>
      </c>
      <c r="AT106" s="180">
        <v>261.64</v>
      </c>
      <c r="AU106" s="155" t="s">
        <v>295</v>
      </c>
      <c r="AV106" s="180">
        <v>2325.38</v>
      </c>
      <c r="AW106" s="155" t="s">
        <v>255</v>
      </c>
      <c r="AX106" s="180">
        <v>256.51</v>
      </c>
      <c r="AY106" s="155" t="s">
        <v>295</v>
      </c>
      <c r="AZ106" s="180">
        <v>2325.38</v>
      </c>
      <c r="BA106" s="155" t="s">
        <v>255</v>
      </c>
      <c r="BB106" s="180">
        <v>256.51</v>
      </c>
      <c r="BC106" s="155" t="s">
        <v>295</v>
      </c>
      <c r="BD106" s="180">
        <v>2325.38</v>
      </c>
      <c r="BE106" s="155" t="s">
        <v>255</v>
      </c>
      <c r="BF106" s="180">
        <v>256.51</v>
      </c>
      <c r="BG106" s="155" t="s">
        <v>295</v>
      </c>
      <c r="BH106" s="180">
        <v>2387.25</v>
      </c>
      <c r="BI106" s="155" t="s">
        <v>255</v>
      </c>
      <c r="BJ106" s="180">
        <v>256.51</v>
      </c>
      <c r="BK106" s="155" t="s">
        <v>295</v>
      </c>
      <c r="BL106" s="180">
        <v>2387.25</v>
      </c>
      <c r="BM106" s="155" t="s">
        <v>255</v>
      </c>
      <c r="BN106" s="180">
        <v>251.48</v>
      </c>
      <c r="BO106" s="155" t="s">
        <v>295</v>
      </c>
      <c r="BP106" s="180">
        <v>2188.6799999999998</v>
      </c>
      <c r="BQ106" s="155" t="s">
        <v>255</v>
      </c>
      <c r="BR106" s="180">
        <v>251.48</v>
      </c>
      <c r="BS106" s="155" t="s">
        <v>295</v>
      </c>
      <c r="BT106" s="180">
        <v>2188.6799999999998</v>
      </c>
      <c r="BU106" s="155" t="s">
        <v>255</v>
      </c>
      <c r="BV106" s="180">
        <v>251.48</v>
      </c>
      <c r="BW106" s="164" t="s">
        <v>296</v>
      </c>
      <c r="BX106" s="180">
        <v>2116.44</v>
      </c>
      <c r="BY106" s="155" t="s">
        <v>255</v>
      </c>
      <c r="BZ106" s="180">
        <v>251.48</v>
      </c>
      <c r="CA106" s="164" t="s">
        <v>296</v>
      </c>
      <c r="CB106" s="180">
        <v>2116.44</v>
      </c>
      <c r="CC106" s="155" t="s">
        <v>255</v>
      </c>
      <c r="CD106" s="154">
        <v>246.55</v>
      </c>
      <c r="CE106" s="155" t="s">
        <v>296</v>
      </c>
      <c r="CF106" s="158">
        <v>2448.4</v>
      </c>
      <c r="CG106" s="155" t="s">
        <v>255</v>
      </c>
      <c r="CH106" s="154">
        <v>246.55</v>
      </c>
      <c r="CI106" s="155" t="s">
        <v>296</v>
      </c>
      <c r="CJ106" s="158">
        <v>2272.61</v>
      </c>
      <c r="CK106" s="176" t="s">
        <v>255</v>
      </c>
      <c r="CL106" s="158">
        <v>241.72</v>
      </c>
      <c r="CM106" s="176" t="s">
        <v>296</v>
      </c>
      <c r="CN106" s="177"/>
      <c r="CO106" s="158">
        <v>2272.61</v>
      </c>
      <c r="CP106" s="176" t="s">
        <v>255</v>
      </c>
      <c r="CQ106" s="154">
        <v>236.98</v>
      </c>
      <c r="CR106" s="155" t="s">
        <v>296</v>
      </c>
    </row>
    <row r="107" spans="1:96" ht="15.6" customHeight="1">
      <c r="B107" s="570"/>
      <c r="AF107" s="212"/>
      <c r="AH107" s="212"/>
      <c r="AJ107" s="149"/>
      <c r="AK107" s="393"/>
      <c r="AL107" s="336"/>
      <c r="AM107" s="393"/>
      <c r="AN107" s="149"/>
      <c r="AO107" s="155"/>
      <c r="AQ107" s="155"/>
      <c r="AR107" s="154">
        <v>4650.76</v>
      </c>
      <c r="AS107" s="155" t="s">
        <v>258</v>
      </c>
      <c r="AT107" s="154"/>
      <c r="AU107" s="155"/>
      <c r="AV107" s="154">
        <v>4650.76</v>
      </c>
      <c r="AW107" s="155" t="s">
        <v>258</v>
      </c>
      <c r="AX107" s="154"/>
      <c r="AY107" s="155"/>
      <c r="AZ107" s="154">
        <v>4650.76</v>
      </c>
      <c r="BA107" s="155" t="s">
        <v>258</v>
      </c>
      <c r="BB107" s="154"/>
      <c r="BC107" s="155"/>
      <c r="BD107" s="154">
        <v>4650.76</v>
      </c>
      <c r="BE107" s="155" t="s">
        <v>258</v>
      </c>
      <c r="BF107" s="154"/>
      <c r="BG107" s="155"/>
      <c r="BH107" s="154">
        <v>4774.5</v>
      </c>
      <c r="BI107" s="155" t="s">
        <v>258</v>
      </c>
      <c r="BJ107" s="154"/>
      <c r="BK107" s="155"/>
      <c r="BL107" s="154">
        <v>4774.5</v>
      </c>
      <c r="BM107" s="155" t="s">
        <v>258</v>
      </c>
      <c r="BN107" s="154"/>
      <c r="BO107" s="155"/>
      <c r="BP107" s="154">
        <v>4377.3599999999997</v>
      </c>
      <c r="BQ107" s="155" t="s">
        <v>258</v>
      </c>
      <c r="BR107" s="154"/>
      <c r="BS107" s="155"/>
      <c r="BT107" s="154">
        <v>4377.3599999999997</v>
      </c>
      <c r="BU107" s="155" t="s">
        <v>258</v>
      </c>
      <c r="BV107" s="154"/>
      <c r="BW107" s="155"/>
      <c r="BX107" s="154">
        <v>4232.88</v>
      </c>
      <c r="BY107" s="155" t="s">
        <v>258</v>
      </c>
      <c r="BZ107" s="154"/>
      <c r="CA107" s="155"/>
      <c r="CB107" s="154">
        <v>4232.88</v>
      </c>
      <c r="CC107" s="155" t="s">
        <v>258</v>
      </c>
      <c r="CD107" s="154"/>
      <c r="CE107" s="155"/>
      <c r="CF107" s="158">
        <v>4896.8</v>
      </c>
      <c r="CG107" s="155" t="s">
        <v>258</v>
      </c>
      <c r="CH107" s="154"/>
      <c r="CI107" s="155"/>
      <c r="CJ107" s="158">
        <v>4545.22</v>
      </c>
      <c r="CK107" s="176" t="s">
        <v>258</v>
      </c>
      <c r="CL107" s="158"/>
      <c r="CM107" s="176"/>
      <c r="CN107" s="177"/>
      <c r="CO107" s="158">
        <v>4545.22</v>
      </c>
      <c r="CP107" s="176" t="s">
        <v>258</v>
      </c>
      <c r="CQ107" s="154"/>
      <c r="CR107" s="155"/>
    </row>
    <row r="108" spans="1:96" s="113" customFormat="1" ht="15.6" customHeight="1">
      <c r="B108" s="571"/>
      <c r="C108" s="159"/>
      <c r="D108" s="159"/>
      <c r="E108" s="159"/>
      <c r="F108" s="159"/>
      <c r="G108" s="159"/>
      <c r="H108" s="159"/>
      <c r="I108" s="159"/>
      <c r="J108" s="159"/>
      <c r="K108" s="159"/>
      <c r="L108" s="159"/>
      <c r="M108" s="159"/>
      <c r="N108" s="159"/>
      <c r="O108" s="159"/>
      <c r="P108" s="159"/>
      <c r="Q108" s="159"/>
      <c r="R108" s="159"/>
      <c r="S108" s="159"/>
      <c r="T108" s="159"/>
      <c r="U108" s="159"/>
      <c r="V108" s="159"/>
      <c r="W108" s="159"/>
      <c r="X108" s="159"/>
      <c r="Y108" s="159"/>
      <c r="Z108" s="159"/>
      <c r="AA108" s="159"/>
      <c r="AB108" s="159"/>
      <c r="AC108" s="159"/>
      <c r="AD108" s="159"/>
      <c r="AE108" s="159"/>
      <c r="AF108" s="159"/>
      <c r="AG108" s="159"/>
      <c r="AH108" s="159"/>
      <c r="AI108" s="159"/>
      <c r="AJ108" s="284"/>
      <c r="AK108" s="394"/>
      <c r="AL108" s="334"/>
      <c r="AM108" s="394"/>
      <c r="AN108" s="284"/>
      <c r="AO108" s="157"/>
      <c r="AP108" s="284"/>
      <c r="AQ108" s="157"/>
      <c r="AR108" s="156">
        <v>6976.14</v>
      </c>
      <c r="AS108" s="157" t="s">
        <v>259</v>
      </c>
      <c r="AT108" s="156"/>
      <c r="AU108" s="157"/>
      <c r="AV108" s="156">
        <v>6976.14</v>
      </c>
      <c r="AW108" s="157" t="s">
        <v>259</v>
      </c>
      <c r="AX108" s="156"/>
      <c r="AY108" s="157"/>
      <c r="AZ108" s="156">
        <v>6976.14</v>
      </c>
      <c r="BA108" s="157" t="s">
        <v>259</v>
      </c>
      <c r="BB108" s="156"/>
      <c r="BC108" s="157"/>
      <c r="BD108" s="156">
        <v>6976.14</v>
      </c>
      <c r="BE108" s="157" t="s">
        <v>259</v>
      </c>
      <c r="BF108" s="156"/>
      <c r="BG108" s="157"/>
      <c r="BH108" s="156">
        <v>7161.75</v>
      </c>
      <c r="BI108" s="157" t="s">
        <v>259</v>
      </c>
      <c r="BJ108" s="156"/>
      <c r="BK108" s="157"/>
      <c r="BL108" s="156">
        <v>7161.75</v>
      </c>
      <c r="BM108" s="157" t="s">
        <v>259</v>
      </c>
      <c r="BN108" s="156"/>
      <c r="BO108" s="157"/>
      <c r="BP108" s="156">
        <v>6566.04</v>
      </c>
      <c r="BQ108" s="157" t="s">
        <v>259</v>
      </c>
      <c r="BR108" s="156"/>
      <c r="BS108" s="157"/>
      <c r="BT108" s="156">
        <v>6566.04</v>
      </c>
      <c r="BU108" s="157" t="s">
        <v>259</v>
      </c>
      <c r="BV108" s="156"/>
      <c r="BW108" s="157"/>
      <c r="BX108" s="156">
        <v>6349.32</v>
      </c>
      <c r="BY108" s="157" t="s">
        <v>259</v>
      </c>
      <c r="BZ108" s="156"/>
      <c r="CA108" s="157"/>
      <c r="CB108" s="156">
        <v>6349.32</v>
      </c>
      <c r="CC108" s="157" t="s">
        <v>259</v>
      </c>
      <c r="CD108" s="156"/>
      <c r="CE108" s="157"/>
      <c r="CF108" s="161">
        <v>7345.2</v>
      </c>
      <c r="CG108" s="157" t="s">
        <v>259</v>
      </c>
      <c r="CH108" s="156"/>
      <c r="CI108" s="157"/>
      <c r="CJ108" s="161">
        <v>6817.83</v>
      </c>
      <c r="CK108" s="178" t="s">
        <v>259</v>
      </c>
      <c r="CL108" s="161"/>
      <c r="CM108" s="178"/>
      <c r="CN108" s="179"/>
      <c r="CO108" s="161">
        <v>6817.83</v>
      </c>
      <c r="CP108" s="178" t="s">
        <v>259</v>
      </c>
      <c r="CQ108" s="156"/>
      <c r="CR108" s="157"/>
    </row>
    <row r="109" spans="1:96" s="113" customFormat="1" ht="15.6" customHeight="1">
      <c r="B109" s="391" t="s">
        <v>260</v>
      </c>
      <c r="C109" s="159"/>
      <c r="D109" s="159"/>
      <c r="E109" s="159"/>
      <c r="F109" s="159"/>
      <c r="G109" s="159"/>
      <c r="H109" s="159"/>
      <c r="I109" s="159"/>
      <c r="J109" s="159"/>
      <c r="K109" s="159"/>
      <c r="L109" s="159"/>
      <c r="M109" s="159"/>
      <c r="N109" s="159"/>
      <c r="O109" s="159"/>
      <c r="P109" s="159"/>
      <c r="Q109" s="159"/>
      <c r="R109" s="159"/>
      <c r="S109" s="159"/>
      <c r="T109" s="159"/>
      <c r="U109" s="159"/>
      <c r="V109" s="159"/>
      <c r="W109" s="159"/>
      <c r="X109" s="159"/>
      <c r="Y109" s="159"/>
      <c r="Z109" s="159"/>
      <c r="AA109" s="159"/>
      <c r="AB109" s="159"/>
      <c r="AC109" s="159"/>
      <c r="AD109" s="159"/>
      <c r="AE109" s="159"/>
      <c r="AF109" s="159"/>
      <c r="AG109" s="159"/>
      <c r="AH109" s="159"/>
      <c r="AI109" s="159"/>
      <c r="AJ109" s="284"/>
      <c r="AK109" s="394"/>
      <c r="AL109" s="334"/>
      <c r="AM109" s="394"/>
      <c r="AN109" s="277"/>
      <c r="AO109" s="164" t="s">
        <v>280</v>
      </c>
      <c r="AP109" s="284"/>
      <c r="AQ109" s="157"/>
      <c r="AR109" s="284">
        <v>2203.9</v>
      </c>
      <c r="AS109" s="164" t="s">
        <v>295</v>
      </c>
      <c r="AT109" s="284"/>
      <c r="AU109" s="157"/>
      <c r="AV109" s="156">
        <v>2160.69</v>
      </c>
      <c r="AW109" s="164" t="s">
        <v>295</v>
      </c>
      <c r="AX109" s="156"/>
      <c r="AY109" s="157"/>
      <c r="AZ109" s="156">
        <v>2160.69</v>
      </c>
      <c r="BA109" s="164" t="s">
        <v>295</v>
      </c>
      <c r="BB109" s="156"/>
      <c r="BC109" s="157"/>
      <c r="BD109" s="156"/>
      <c r="BE109" s="157"/>
      <c r="BF109" s="156"/>
      <c r="BG109" s="157"/>
      <c r="BH109" s="156"/>
      <c r="BI109" s="157"/>
      <c r="BJ109" s="156"/>
      <c r="BK109" s="157"/>
      <c r="BL109" s="161"/>
      <c r="BM109" s="157"/>
      <c r="BN109" s="156"/>
      <c r="BO109" s="157"/>
      <c r="BP109" s="161"/>
      <c r="BQ109" s="157"/>
      <c r="BR109" s="156"/>
      <c r="BS109" s="157"/>
      <c r="BT109" s="161"/>
      <c r="BU109" s="157"/>
      <c r="BV109" s="156"/>
      <c r="BW109" s="157"/>
      <c r="BX109" s="161"/>
      <c r="BY109" s="157"/>
      <c r="BZ109" s="156"/>
      <c r="CA109" s="157"/>
      <c r="CB109" s="161"/>
      <c r="CC109" s="157"/>
      <c r="CD109" s="156"/>
      <c r="CE109" s="157"/>
      <c r="CF109" s="161"/>
      <c r="CG109" s="157"/>
      <c r="CH109" s="156"/>
      <c r="CI109" s="157"/>
      <c r="CJ109" s="161"/>
      <c r="CK109" s="157"/>
      <c r="CL109" s="156"/>
      <c r="CM109" s="157"/>
      <c r="CO109" s="161"/>
      <c r="CP109" s="157"/>
      <c r="CQ109" s="156"/>
      <c r="CR109" s="157"/>
    </row>
    <row r="110" spans="1:96">
      <c r="AF110" s="212"/>
      <c r="AH110" s="212"/>
      <c r="AJ110" s="149"/>
      <c r="AK110" s="393"/>
      <c r="AL110" s="336"/>
      <c r="AM110" s="393"/>
      <c r="AR110" s="278"/>
      <c r="CJ110" s="149"/>
      <c r="CK110" s="101"/>
      <c r="CL110" s="149"/>
      <c r="CM110" s="101"/>
      <c r="CN110"/>
      <c r="CO110" s="149"/>
      <c r="CP110" s="101"/>
      <c r="CQ110" s="149"/>
      <c r="CR110" s="101"/>
    </row>
    <row r="111" spans="1:96" s="151" customFormat="1" ht="15.6" customHeight="1">
      <c r="A111" s="151" t="s">
        <v>298</v>
      </c>
      <c r="B111" s="170"/>
      <c r="C111" s="165"/>
      <c r="D111" s="165"/>
      <c r="E111" s="165"/>
      <c r="F111" s="165"/>
      <c r="G111" s="165"/>
      <c r="H111" s="165"/>
      <c r="I111" s="165"/>
      <c r="J111" s="165"/>
      <c r="K111" s="165"/>
      <c r="L111" s="165"/>
      <c r="M111" s="165"/>
      <c r="N111" s="165"/>
      <c r="O111" s="165"/>
      <c r="P111" s="165"/>
      <c r="Q111" s="165"/>
      <c r="R111" s="165"/>
      <c r="S111" s="165"/>
      <c r="T111" s="165"/>
      <c r="U111" s="165"/>
      <c r="V111" s="165"/>
      <c r="W111" s="165"/>
      <c r="X111" s="165"/>
      <c r="Y111" s="165"/>
      <c r="Z111" s="165"/>
      <c r="AA111" s="165"/>
      <c r="AB111" s="165"/>
      <c r="AC111" s="165"/>
      <c r="AD111" s="165"/>
      <c r="AE111" s="165"/>
      <c r="AF111" s="165"/>
      <c r="AG111" s="165"/>
      <c r="AH111" s="165"/>
      <c r="AI111" s="165"/>
      <c r="AJ111" s="329"/>
      <c r="AK111" s="165"/>
      <c r="AL111" s="329"/>
      <c r="AM111" s="165"/>
      <c r="AN111" s="276"/>
      <c r="AO111" s="167"/>
      <c r="AP111" s="281"/>
      <c r="AQ111" s="167"/>
      <c r="AR111" s="276"/>
      <c r="AS111" s="167"/>
      <c r="AT111" s="281"/>
      <c r="AU111" s="167"/>
      <c r="AV111" s="213"/>
      <c r="AW111" s="167"/>
      <c r="AX111" s="166"/>
      <c r="AY111" s="167"/>
      <c r="AZ111" s="213"/>
      <c r="BA111" s="167"/>
      <c r="BB111" s="166"/>
      <c r="BC111" s="167"/>
      <c r="BD111" s="213"/>
      <c r="BE111" s="167"/>
      <c r="BF111" s="166"/>
      <c r="BG111" s="167"/>
      <c r="BH111" s="213"/>
      <c r="BI111" s="167"/>
      <c r="BJ111" s="166"/>
      <c r="BK111" s="167"/>
      <c r="BL111" s="213"/>
      <c r="BM111" s="167"/>
      <c r="BN111" s="166"/>
      <c r="BO111" s="167"/>
      <c r="BP111" s="213"/>
      <c r="BQ111" s="167"/>
      <c r="BR111" s="166"/>
      <c r="BS111" s="167"/>
      <c r="BT111" s="213"/>
      <c r="BU111" s="167"/>
      <c r="BV111" s="166"/>
      <c r="BW111" s="167"/>
      <c r="BX111" s="213"/>
      <c r="BY111" s="167"/>
      <c r="BZ111" s="166"/>
      <c r="CA111" s="167"/>
      <c r="CB111" s="213"/>
      <c r="CC111" s="167"/>
      <c r="CD111" s="166"/>
      <c r="CE111" s="167"/>
      <c r="CF111" s="213"/>
      <c r="CG111" s="167"/>
      <c r="CH111" s="166"/>
      <c r="CI111" s="167"/>
      <c r="CJ111" s="166"/>
      <c r="CK111" s="167"/>
      <c r="CL111" s="166"/>
      <c r="CM111" s="167"/>
      <c r="CO111" s="166"/>
      <c r="CP111" s="167"/>
      <c r="CQ111" s="166"/>
      <c r="CR111" s="167"/>
    </row>
    <row r="112" spans="1:96" s="22" customFormat="1" ht="15.6" customHeight="1">
      <c r="B112" s="174" t="s">
        <v>248</v>
      </c>
      <c r="C112" s="168"/>
      <c r="D112" s="168"/>
      <c r="E112" s="168"/>
      <c r="F112" s="168"/>
      <c r="G112" s="168"/>
      <c r="H112" s="168"/>
      <c r="I112" s="168"/>
      <c r="J112" s="168"/>
      <c r="K112" s="168"/>
      <c r="L112" s="168"/>
      <c r="M112" s="168"/>
      <c r="N112" s="168"/>
      <c r="O112" s="168"/>
      <c r="P112" s="168"/>
      <c r="Q112" s="168"/>
      <c r="R112" s="168"/>
      <c r="S112" s="168"/>
      <c r="T112" s="168"/>
      <c r="U112" s="168"/>
      <c r="V112" s="168"/>
      <c r="W112" s="168"/>
      <c r="X112" s="168"/>
      <c r="Y112" s="168"/>
      <c r="Z112" s="168"/>
      <c r="AA112" s="168"/>
      <c r="AB112" s="168"/>
      <c r="AC112" s="168"/>
      <c r="AD112" s="168"/>
      <c r="AE112" s="168"/>
      <c r="AF112" s="168"/>
      <c r="AG112" s="168"/>
      <c r="AH112" s="168"/>
      <c r="AI112" s="168"/>
      <c r="AJ112" s="282"/>
      <c r="AK112" s="162"/>
      <c r="AL112" s="332"/>
      <c r="AM112" s="162"/>
      <c r="AN112" s="277"/>
      <c r="AO112" s="164"/>
      <c r="AP112" s="282"/>
      <c r="AQ112" s="164"/>
      <c r="AR112" s="277"/>
      <c r="AS112" s="164"/>
      <c r="AT112" s="282"/>
      <c r="AU112" s="164"/>
      <c r="AV112" s="214"/>
      <c r="AW112" s="164"/>
      <c r="AX112" s="163"/>
      <c r="AY112" s="164"/>
      <c r="AZ112" s="214"/>
      <c r="BA112" s="164"/>
      <c r="BB112" s="163"/>
      <c r="BC112" s="164"/>
      <c r="BD112" s="214"/>
      <c r="BE112" s="164"/>
      <c r="BF112" s="163"/>
      <c r="BG112" s="164"/>
      <c r="BH112" s="214"/>
      <c r="BI112" s="164"/>
      <c r="BJ112" s="163"/>
      <c r="BK112" s="164"/>
      <c r="BL112" s="214"/>
      <c r="BM112" s="164"/>
      <c r="BN112" s="163"/>
      <c r="BO112" s="164"/>
      <c r="BP112" s="214"/>
      <c r="BQ112" s="164"/>
      <c r="BR112" s="163"/>
      <c r="BS112" s="164"/>
      <c r="BT112" s="214"/>
      <c r="BU112" s="164"/>
      <c r="BV112" s="163"/>
      <c r="BW112" s="164"/>
      <c r="BX112" s="214"/>
      <c r="BY112" s="164"/>
      <c r="BZ112" s="163"/>
      <c r="CA112" s="164"/>
      <c r="CB112" s="214"/>
      <c r="CC112" s="164"/>
      <c r="CD112" s="163"/>
      <c r="CE112" s="164"/>
      <c r="CF112" s="214"/>
      <c r="CG112" s="164"/>
      <c r="CH112" s="163"/>
      <c r="CI112" s="164"/>
      <c r="CJ112" s="163">
        <v>96.2</v>
      </c>
      <c r="CK112" s="164" t="s">
        <v>96</v>
      </c>
      <c r="CL112" s="163"/>
      <c r="CM112" s="164"/>
      <c r="CO112" s="163">
        <v>94.31</v>
      </c>
      <c r="CP112" s="164" t="s">
        <v>96</v>
      </c>
      <c r="CQ112" s="163"/>
      <c r="CR112" s="164"/>
    </row>
    <row r="113" spans="2:94" s="22" customFormat="1" ht="15.6" customHeight="1">
      <c r="B113" s="174" t="s">
        <v>250</v>
      </c>
      <c r="C113" s="168"/>
      <c r="D113" s="168"/>
      <c r="E113" s="168"/>
      <c r="F113" s="168"/>
      <c r="G113" s="168"/>
      <c r="H113" s="168"/>
      <c r="I113" s="168"/>
      <c r="J113" s="168"/>
      <c r="K113" s="168"/>
      <c r="L113" s="168"/>
      <c r="M113" s="168"/>
      <c r="N113" s="168"/>
      <c r="O113" s="168"/>
      <c r="P113" s="168"/>
      <c r="Q113" s="168"/>
      <c r="R113" s="168"/>
      <c r="S113" s="168"/>
      <c r="T113" s="168"/>
      <c r="U113" s="168"/>
      <c r="V113" s="168"/>
      <c r="W113" s="168"/>
      <c r="X113" s="168"/>
      <c r="Y113" s="168"/>
      <c r="Z113" s="168"/>
      <c r="AA113" s="168"/>
      <c r="AB113" s="168"/>
      <c r="AC113" s="168"/>
      <c r="AD113" s="168"/>
      <c r="AE113" s="168"/>
      <c r="AF113" s="168"/>
      <c r="AG113" s="168"/>
      <c r="AH113" s="168"/>
      <c r="AI113" s="168"/>
      <c r="AJ113" s="282"/>
      <c r="AK113" s="162"/>
      <c r="AL113" s="332"/>
      <c r="AM113" s="162"/>
      <c r="AN113" s="277"/>
      <c r="AO113" s="164"/>
      <c r="AP113" s="282"/>
      <c r="AQ113" s="164"/>
      <c r="AR113" s="277"/>
      <c r="AS113" s="164"/>
      <c r="AT113" s="282"/>
      <c r="AU113" s="164"/>
      <c r="AV113" s="163"/>
      <c r="AW113" s="164"/>
      <c r="AX113" s="163"/>
      <c r="AY113" s="164"/>
      <c r="AZ113" s="163"/>
      <c r="BA113" s="164"/>
      <c r="BB113" s="163"/>
      <c r="BC113" s="164"/>
      <c r="BD113" s="163"/>
      <c r="BE113" s="164"/>
      <c r="BF113" s="163"/>
      <c r="BG113" s="164"/>
      <c r="BH113" s="163"/>
      <c r="BI113" s="164"/>
      <c r="BJ113" s="163"/>
      <c r="BK113" s="164"/>
      <c r="BL113" s="163"/>
      <c r="BM113" s="164"/>
      <c r="BN113" s="163"/>
      <c r="BO113" s="164"/>
      <c r="BP113" s="163"/>
      <c r="BQ113" s="164"/>
      <c r="BR113" s="163"/>
      <c r="BS113" s="164"/>
      <c r="BT113" s="163"/>
      <c r="BU113" s="164"/>
      <c r="BV113" s="163"/>
      <c r="BW113" s="164"/>
      <c r="BX113" s="163"/>
      <c r="BY113" s="164"/>
      <c r="BZ113" s="163"/>
      <c r="CA113" s="164"/>
      <c r="CB113" s="163"/>
      <c r="CC113" s="164"/>
      <c r="CD113" s="163"/>
      <c r="CE113" s="164"/>
      <c r="CF113" s="163"/>
      <c r="CG113" s="164"/>
      <c r="CH113" s="163"/>
      <c r="CI113" s="164"/>
      <c r="CJ113" s="163">
        <v>791.24</v>
      </c>
      <c r="CK113" s="164" t="s">
        <v>96</v>
      </c>
      <c r="CL113" s="163"/>
      <c r="CM113" s="164"/>
      <c r="CO113" s="163">
        <v>775.73</v>
      </c>
      <c r="CP113" s="164" t="s">
        <v>96</v>
      </c>
    </row>
    <row r="114" spans="2:94" s="146" customFormat="1" ht="15.6" customHeight="1">
      <c r="B114" s="569" t="s">
        <v>269</v>
      </c>
      <c r="C114" s="211"/>
      <c r="D114" s="211"/>
      <c r="E114" s="211"/>
      <c r="F114" s="211"/>
      <c r="G114" s="211"/>
      <c r="H114" s="211"/>
      <c r="I114" s="211"/>
      <c r="J114" s="211"/>
      <c r="K114" s="211"/>
      <c r="L114" s="211"/>
      <c r="M114" s="211"/>
      <c r="N114" s="211"/>
      <c r="O114" s="211"/>
      <c r="P114" s="211"/>
      <c r="Q114" s="211"/>
      <c r="R114" s="211"/>
      <c r="S114" s="211"/>
      <c r="T114" s="211"/>
      <c r="U114" s="211"/>
      <c r="V114" s="211"/>
      <c r="W114" s="211"/>
      <c r="X114" s="211"/>
      <c r="Y114" s="211"/>
      <c r="Z114" s="211"/>
      <c r="AA114" s="211"/>
      <c r="AB114" s="211"/>
      <c r="AC114" s="211"/>
      <c r="AD114" s="211"/>
      <c r="AE114" s="211"/>
      <c r="AF114" s="211"/>
      <c r="AG114" s="211"/>
      <c r="AH114" s="211"/>
      <c r="AI114" s="211"/>
      <c r="AJ114" s="283"/>
      <c r="AK114" s="392"/>
      <c r="AL114" s="333"/>
      <c r="AM114" s="392"/>
      <c r="AN114" s="279"/>
      <c r="AO114" s="181"/>
      <c r="AP114" s="283"/>
      <c r="AQ114" s="181"/>
      <c r="AR114" s="279"/>
      <c r="AS114" s="181"/>
      <c r="AT114" s="283"/>
      <c r="AU114" s="181"/>
      <c r="AV114" s="180"/>
      <c r="AW114" s="181"/>
      <c r="AX114" s="180"/>
      <c r="AY114" s="181"/>
      <c r="AZ114" s="180"/>
      <c r="BA114" s="181"/>
      <c r="BB114" s="180"/>
      <c r="BC114" s="181"/>
      <c r="BD114" s="180"/>
      <c r="BE114" s="181"/>
      <c r="BF114" s="180"/>
      <c r="BG114" s="181"/>
      <c r="BH114" s="180"/>
      <c r="BI114" s="181"/>
      <c r="BJ114" s="180"/>
      <c r="BK114" s="181"/>
      <c r="BL114" s="180"/>
      <c r="BM114" s="181"/>
      <c r="BN114" s="180"/>
      <c r="BO114" s="181"/>
      <c r="BP114" s="180"/>
      <c r="BQ114" s="181"/>
      <c r="BR114" s="180"/>
      <c r="BS114" s="181"/>
      <c r="BT114" s="180"/>
      <c r="BU114" s="181"/>
      <c r="BV114" s="180"/>
      <c r="BW114" s="181"/>
      <c r="BX114" s="180"/>
      <c r="BY114" s="181"/>
      <c r="BZ114" s="180"/>
      <c r="CA114" s="181"/>
      <c r="CB114" s="180"/>
      <c r="CC114" s="181"/>
      <c r="CD114" s="180"/>
      <c r="CE114" s="181"/>
      <c r="CF114" s="180"/>
      <c r="CG114" s="181"/>
      <c r="CH114" s="180"/>
      <c r="CI114" s="181"/>
      <c r="CJ114" s="158">
        <v>2272.61</v>
      </c>
      <c r="CK114" s="176" t="s">
        <v>255</v>
      </c>
      <c r="CL114" s="180"/>
      <c r="CM114" s="181"/>
      <c r="CO114" s="158">
        <v>2272.61</v>
      </c>
      <c r="CP114" s="176" t="s">
        <v>255</v>
      </c>
    </row>
    <row r="115" spans="2:94">
      <c r="B115" s="570"/>
      <c r="AF115" s="212"/>
      <c r="AH115" s="212"/>
      <c r="AJ115" s="149"/>
      <c r="AK115" s="393"/>
      <c r="AL115" s="336"/>
      <c r="AM115" s="393"/>
      <c r="AO115" s="155"/>
      <c r="AQ115" s="155"/>
      <c r="AR115" s="278"/>
      <c r="AS115" s="155"/>
      <c r="AU115" s="155"/>
      <c r="AV115" s="154"/>
      <c r="AW115" s="155"/>
      <c r="AX115" s="154"/>
      <c r="AY115" s="155"/>
      <c r="AZ115" s="154"/>
      <c r="BA115" s="155"/>
      <c r="BB115" s="154"/>
      <c r="BC115" s="155"/>
      <c r="BD115" s="154"/>
      <c r="BE115" s="155"/>
      <c r="BF115" s="154"/>
      <c r="BG115" s="155"/>
      <c r="BH115" s="154"/>
      <c r="BI115" s="155"/>
      <c r="BJ115" s="154"/>
      <c r="BK115" s="155"/>
      <c r="BL115" s="154"/>
      <c r="BM115" s="155"/>
      <c r="BN115" s="154"/>
      <c r="BO115" s="155"/>
      <c r="BP115" s="154"/>
      <c r="BQ115" s="155"/>
      <c r="BR115" s="154"/>
      <c r="BS115" s="155"/>
      <c r="BT115" s="154"/>
      <c r="BU115" s="155"/>
      <c r="BV115" s="154"/>
      <c r="BW115" s="155"/>
      <c r="BX115" s="154"/>
      <c r="BY115" s="155"/>
      <c r="BZ115" s="154"/>
      <c r="CA115" s="155"/>
      <c r="CB115" s="154"/>
      <c r="CC115" s="155"/>
      <c r="CD115" s="154"/>
      <c r="CE115" s="155"/>
      <c r="CF115" s="154"/>
      <c r="CG115" s="155"/>
      <c r="CH115" s="154"/>
      <c r="CI115" s="155"/>
      <c r="CJ115" s="158">
        <v>4545.22</v>
      </c>
      <c r="CK115" s="176" t="s">
        <v>258</v>
      </c>
      <c r="CL115" s="154"/>
      <c r="CM115" s="155"/>
      <c r="CN115"/>
      <c r="CO115" s="158">
        <v>4545.22</v>
      </c>
      <c r="CP115" s="176" t="s">
        <v>258</v>
      </c>
    </row>
    <row r="116" spans="2:94" s="113" customFormat="1">
      <c r="B116" s="571"/>
      <c r="C116" s="159"/>
      <c r="D116" s="159"/>
      <c r="E116" s="159"/>
      <c r="F116" s="159"/>
      <c r="G116" s="159"/>
      <c r="H116" s="159"/>
      <c r="I116" s="159"/>
      <c r="J116" s="159"/>
      <c r="K116" s="159"/>
      <c r="L116" s="159"/>
      <c r="M116" s="159"/>
      <c r="N116" s="159"/>
      <c r="O116" s="159"/>
      <c r="P116" s="159"/>
      <c r="Q116" s="159"/>
      <c r="R116" s="159"/>
      <c r="S116" s="159"/>
      <c r="T116" s="159"/>
      <c r="U116" s="159"/>
      <c r="V116" s="159"/>
      <c r="W116" s="159"/>
      <c r="X116" s="159"/>
      <c r="Y116" s="159"/>
      <c r="Z116" s="159"/>
      <c r="AA116" s="159"/>
      <c r="AB116" s="159"/>
      <c r="AC116" s="159"/>
      <c r="AD116" s="159"/>
      <c r="AE116" s="159"/>
      <c r="AF116" s="159"/>
      <c r="AG116" s="159"/>
      <c r="AH116" s="159"/>
      <c r="AI116" s="159"/>
      <c r="AJ116" s="284"/>
      <c r="AK116" s="394"/>
      <c r="AL116" s="334"/>
      <c r="AM116" s="394"/>
      <c r="AN116" s="280"/>
      <c r="AO116" s="157"/>
      <c r="AP116" s="284"/>
      <c r="AQ116" s="157"/>
      <c r="AR116" s="280"/>
      <c r="AS116" s="157"/>
      <c r="AT116" s="284"/>
      <c r="AU116" s="157"/>
      <c r="AV116" s="156"/>
      <c r="AW116" s="157"/>
      <c r="AX116" s="156"/>
      <c r="AY116" s="157"/>
      <c r="AZ116" s="156"/>
      <c r="BA116" s="157"/>
      <c r="BB116" s="156"/>
      <c r="BC116" s="157"/>
      <c r="BD116" s="156"/>
      <c r="BE116" s="157"/>
      <c r="BF116" s="156"/>
      <c r="BG116" s="157"/>
      <c r="BH116" s="156"/>
      <c r="BI116" s="157"/>
      <c r="BJ116" s="156"/>
      <c r="BK116" s="157"/>
      <c r="BL116" s="156"/>
      <c r="BM116" s="157"/>
      <c r="BN116" s="156"/>
      <c r="BO116" s="157"/>
      <c r="BP116" s="156"/>
      <c r="BQ116" s="157"/>
      <c r="BR116" s="156"/>
      <c r="BS116" s="157"/>
      <c r="BT116" s="156"/>
      <c r="BU116" s="157"/>
      <c r="BV116" s="156"/>
      <c r="BW116" s="157"/>
      <c r="BX116" s="156"/>
      <c r="BY116" s="157"/>
      <c r="BZ116" s="156"/>
      <c r="CA116" s="157"/>
      <c r="CB116" s="156"/>
      <c r="CC116" s="157"/>
      <c r="CD116" s="156"/>
      <c r="CE116" s="157"/>
      <c r="CF116" s="156"/>
      <c r="CG116" s="157"/>
      <c r="CH116" s="156"/>
      <c r="CI116" s="157"/>
      <c r="CJ116" s="161">
        <v>6817.83</v>
      </c>
      <c r="CK116" s="178" t="s">
        <v>259</v>
      </c>
      <c r="CL116" s="156"/>
      <c r="CM116" s="157"/>
      <c r="CO116" s="161">
        <v>6817.83</v>
      </c>
      <c r="CP116" s="178" t="s">
        <v>259</v>
      </c>
    </row>
  </sheetData>
  <mergeCells count="102">
    <mergeCell ref="AB3:AE3"/>
    <mergeCell ref="X3:AA3"/>
    <mergeCell ref="X4:Y4"/>
    <mergeCell ref="Z4:AA4"/>
    <mergeCell ref="AI2:AK2"/>
    <mergeCell ref="AJ3:AM3"/>
    <mergeCell ref="AL4:AM4"/>
    <mergeCell ref="AJ4:AK4"/>
    <mergeCell ref="AF3:AI3"/>
    <mergeCell ref="AD4:AE4"/>
    <mergeCell ref="AB4:AC4"/>
    <mergeCell ref="CF4:CG4"/>
    <mergeCell ref="CD4:CE4"/>
    <mergeCell ref="BX4:BY4"/>
    <mergeCell ref="BZ4:CA4"/>
    <mergeCell ref="CB3:CE3"/>
    <mergeCell ref="CB4:CC4"/>
    <mergeCell ref="BL4:BM4"/>
    <mergeCell ref="BN4:BO4"/>
    <mergeCell ref="BD4:BE4"/>
    <mergeCell ref="BF4:BG4"/>
    <mergeCell ref="AZ4:BA4"/>
    <mergeCell ref="BB4:BC4"/>
    <mergeCell ref="BT3:BW3"/>
    <mergeCell ref="BT4:BU4"/>
    <mergeCell ref="AN3:AQ3"/>
    <mergeCell ref="AN4:AO4"/>
    <mergeCell ref="AP4:AQ4"/>
    <mergeCell ref="BH3:BK3"/>
    <mergeCell ref="BH4:BI4"/>
    <mergeCell ref="BJ4:BK4"/>
    <mergeCell ref="AR3:AU3"/>
    <mergeCell ref="BD3:BG3"/>
    <mergeCell ref="AZ3:BC3"/>
    <mergeCell ref="AV3:AY3"/>
    <mergeCell ref="AV4:AW4"/>
    <mergeCell ref="AX4:AY4"/>
    <mergeCell ref="BV4:BW4"/>
    <mergeCell ref="AR4:AS4"/>
    <mergeCell ref="CO3:CR3"/>
    <mergeCell ref="CO4:CP4"/>
    <mergeCell ref="CQ4:CR4"/>
    <mergeCell ref="B9:B11"/>
    <mergeCell ref="C9:C11"/>
    <mergeCell ref="CJ3:CM3"/>
    <mergeCell ref="CJ4:CK4"/>
    <mergeCell ref="CL4:CM4"/>
    <mergeCell ref="BP3:BS3"/>
    <mergeCell ref="BP4:BQ4"/>
    <mergeCell ref="BR4:BS4"/>
    <mergeCell ref="BX3:CA3"/>
    <mergeCell ref="CH4:CI4"/>
    <mergeCell ref="CF3:CI3"/>
    <mergeCell ref="B4:C4"/>
    <mergeCell ref="BL3:BO3"/>
    <mergeCell ref="T3:W3"/>
    <mergeCell ref="T4:U4"/>
    <mergeCell ref="V4:W4"/>
    <mergeCell ref="P3:S3"/>
    <mergeCell ref="L4:M4"/>
    <mergeCell ref="N4:O4"/>
    <mergeCell ref="L3:O3"/>
    <mergeCell ref="H3:K3"/>
    <mergeCell ref="B114:B116"/>
    <mergeCell ref="B72:B74"/>
    <mergeCell ref="B75:B77"/>
    <mergeCell ref="B78:B80"/>
    <mergeCell ref="B81:B83"/>
    <mergeCell ref="B90:B92"/>
    <mergeCell ref="B98:B100"/>
    <mergeCell ref="B106:B108"/>
    <mergeCell ref="AT4:AU4"/>
    <mergeCell ref="AF4:AG4"/>
    <mergeCell ref="AH4:AI4"/>
    <mergeCell ref="B23:B25"/>
    <mergeCell ref="C23:C25"/>
    <mergeCell ref="C7:C8"/>
    <mergeCell ref="B12:B13"/>
    <mergeCell ref="C12:C13"/>
    <mergeCell ref="B14:B15"/>
    <mergeCell ref="B7:B8"/>
    <mergeCell ref="B21:B22"/>
    <mergeCell ref="C21:C22"/>
    <mergeCell ref="P4:Q4"/>
    <mergeCell ref="R4:S4"/>
    <mergeCell ref="D4:E4"/>
    <mergeCell ref="F4:G4"/>
    <mergeCell ref="H4:I4"/>
    <mergeCell ref="J4:K4"/>
    <mergeCell ref="D3:G3"/>
    <mergeCell ref="B67:B69"/>
    <mergeCell ref="B33:B35"/>
    <mergeCell ref="C14:C15"/>
    <mergeCell ref="B27:B28"/>
    <mergeCell ref="C27:C28"/>
    <mergeCell ref="B64:B66"/>
    <mergeCell ref="B61:B63"/>
    <mergeCell ref="B52:B54"/>
    <mergeCell ref="B55:B57"/>
    <mergeCell ref="B58:B60"/>
    <mergeCell ref="B29:B30"/>
    <mergeCell ref="C29:C30"/>
  </mergeCells>
  <phoneticPr fontId="17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4166C-2CF8-4AE7-A48D-285589D374BA}">
  <dimension ref="A1:W293"/>
  <sheetViews>
    <sheetView zoomScale="130" zoomScaleNormal="130" workbookViewId="0">
      <pane ySplit="4" topLeftCell="A278" activePane="bottomLeft" state="frozen"/>
      <selection pane="bottomLeft" activeCell="B266" sqref="B266"/>
      <selection activeCell="C1" sqref="C1"/>
    </sheetView>
  </sheetViews>
  <sheetFormatPr defaultRowHeight="14.45"/>
  <cols>
    <col min="1" max="1" width="30.5703125" bestFit="1" customWidth="1"/>
    <col min="2" max="2" width="21.28515625" bestFit="1" customWidth="1"/>
    <col min="3" max="4" width="24.42578125" bestFit="1" customWidth="1"/>
    <col min="5" max="5" width="23.28515625" bestFit="1" customWidth="1"/>
    <col min="6" max="6" width="22.7109375" bestFit="1" customWidth="1"/>
    <col min="7" max="8" width="24.42578125" bestFit="1" customWidth="1"/>
    <col min="9" max="9" width="22.7109375" customWidth="1"/>
    <col min="10" max="10" width="21.28515625" bestFit="1" customWidth="1"/>
    <col min="11" max="11" width="22.140625" bestFit="1" customWidth="1"/>
    <col min="12" max="12" width="22.7109375" bestFit="1" customWidth="1"/>
    <col min="13" max="13" width="21.5703125" bestFit="1" customWidth="1"/>
    <col min="14" max="14" width="22.28515625" bestFit="1" customWidth="1"/>
    <col min="17" max="17" width="16.5703125" customWidth="1"/>
  </cols>
  <sheetData>
    <row r="1" spans="1:23" s="1" customFormat="1" ht="25.9" customHeight="1">
      <c r="A1" s="4" t="s">
        <v>299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14"/>
      <c r="U1" s="16"/>
    </row>
    <row r="3" spans="1:23" ht="23.45">
      <c r="A3" s="4"/>
      <c r="B3" s="432">
        <v>45717</v>
      </c>
      <c r="C3" s="432" t="s">
        <v>300</v>
      </c>
      <c r="D3" s="432" t="s">
        <v>301</v>
      </c>
      <c r="E3" s="291" t="s">
        <v>186</v>
      </c>
      <c r="F3" s="354" t="s">
        <v>302</v>
      </c>
      <c r="G3" s="354" t="s">
        <v>188</v>
      </c>
      <c r="H3" s="354" t="s">
        <v>303</v>
      </c>
      <c r="I3" s="354" t="s">
        <v>304</v>
      </c>
      <c r="J3" s="354" t="s">
        <v>191</v>
      </c>
      <c r="K3" s="354" t="s">
        <v>305</v>
      </c>
      <c r="L3" s="291" t="s">
        <v>193</v>
      </c>
      <c r="M3" s="291" t="s">
        <v>306</v>
      </c>
      <c r="N3" s="291" t="s">
        <v>307</v>
      </c>
      <c r="Q3" s="23"/>
    </row>
    <row r="4" spans="1:23" ht="22.9" customHeight="1">
      <c r="A4" s="219" t="s">
        <v>308</v>
      </c>
      <c r="B4" s="269" t="s">
        <v>309</v>
      </c>
      <c r="C4" s="269" t="s">
        <v>309</v>
      </c>
      <c r="D4" s="269" t="s">
        <v>309</v>
      </c>
      <c r="E4" s="269" t="s">
        <v>309</v>
      </c>
      <c r="F4" s="269" t="s">
        <v>309</v>
      </c>
      <c r="G4" s="269" t="s">
        <v>309</v>
      </c>
      <c r="H4" s="269" t="s">
        <v>309</v>
      </c>
      <c r="I4" s="269" t="s">
        <v>309</v>
      </c>
      <c r="J4" s="269" t="s">
        <v>309</v>
      </c>
      <c r="K4" s="269" t="s">
        <v>309</v>
      </c>
      <c r="L4" s="269" t="s">
        <v>309</v>
      </c>
      <c r="M4" s="269" t="s">
        <v>309</v>
      </c>
      <c r="N4" s="220" t="s">
        <v>310</v>
      </c>
      <c r="P4" s="582" t="s">
        <v>311</v>
      </c>
      <c r="Q4" s="582"/>
      <c r="R4" s="582"/>
      <c r="S4" s="582"/>
      <c r="T4" s="582"/>
      <c r="U4" s="582"/>
      <c r="V4" s="582"/>
      <c r="W4" s="582"/>
    </row>
    <row r="5" spans="1:23">
      <c r="A5" s="221" t="s">
        <v>312</v>
      </c>
      <c r="B5" s="327">
        <v>18294.72</v>
      </c>
      <c r="C5" s="327">
        <v>17962.419999999998</v>
      </c>
      <c r="D5" s="327">
        <f>ROUND(((E5*1.02*0.85)+(E5*0.15)),2)</f>
        <v>17962.419999999998</v>
      </c>
      <c r="E5" s="327">
        <f t="shared" ref="E5:E65" si="0">ROUND(((F5*1.02*0.85)+(F5*0.15)),2)</f>
        <v>17662.16</v>
      </c>
      <c r="F5" s="327">
        <f>ROUND(((G5*1.02*0.85)+(G5*0.15)),2)</f>
        <v>17366.919999999998</v>
      </c>
      <c r="G5" s="398">
        <v>17076.62</v>
      </c>
      <c r="H5" s="327">
        <f>ROUND(((I5*1.02*0.85)+(I5*0.15)),2)</f>
        <v>16791.169999999998</v>
      </c>
      <c r="I5" s="327">
        <v>16510.490000000002</v>
      </c>
      <c r="J5" s="327">
        <v>16234.5</v>
      </c>
      <c r="K5" s="114">
        <v>15963.13</v>
      </c>
      <c r="L5" s="355">
        <v>15696.29</v>
      </c>
      <c r="M5" s="246">
        <v>15433.91</v>
      </c>
      <c r="N5" s="222">
        <v>15175.92</v>
      </c>
      <c r="P5" s="582"/>
      <c r="Q5" s="582"/>
      <c r="R5" s="582"/>
      <c r="S5" s="582"/>
      <c r="T5" s="582"/>
      <c r="U5" s="582"/>
      <c r="V5" s="582"/>
      <c r="W5" s="582"/>
    </row>
    <row r="6" spans="1:23">
      <c r="A6" s="221" t="s">
        <v>313</v>
      </c>
      <c r="B6" s="327">
        <v>6001.55</v>
      </c>
      <c r="C6" s="327">
        <v>5892.54</v>
      </c>
      <c r="D6" s="327">
        <f t="shared" ref="D6:D66" si="1">ROUND(((E6*1.02*0.85)+(E6*0.15)),2)</f>
        <v>5892.54</v>
      </c>
      <c r="E6" s="327">
        <f t="shared" si="0"/>
        <v>5794.04</v>
      </c>
      <c r="F6" s="327">
        <f t="shared" ref="F6:F66" si="2">ROUND(((G6*1.02*0.85)+(G6*0.15)),2)</f>
        <v>5697.19</v>
      </c>
      <c r="G6" s="398">
        <v>5601.96</v>
      </c>
      <c r="H6" s="327">
        <f t="shared" ref="H6:H66" si="3">ROUND(((I6*1.02*0.85)+(I6*0.15)),2)</f>
        <v>5508.32</v>
      </c>
      <c r="I6" s="327">
        <v>5416.24</v>
      </c>
      <c r="J6" s="327">
        <v>5325.7</v>
      </c>
      <c r="K6" s="114">
        <v>5236.68</v>
      </c>
      <c r="L6" s="355">
        <v>5149.1400000000003</v>
      </c>
      <c r="M6" s="246">
        <v>5063.07</v>
      </c>
      <c r="N6" s="222">
        <f>3509.72+1468.72</f>
        <v>4978.4399999999996</v>
      </c>
      <c r="P6" s="582"/>
      <c r="Q6" s="582"/>
      <c r="R6" s="582"/>
      <c r="S6" s="582"/>
      <c r="T6" s="582"/>
      <c r="U6" s="582"/>
      <c r="V6" s="582"/>
      <c r="W6" s="582"/>
    </row>
    <row r="7" spans="1:23">
      <c r="A7" s="221" t="s">
        <v>314</v>
      </c>
      <c r="B7" s="327">
        <v>5371.23</v>
      </c>
      <c r="C7" s="327">
        <v>5273.67</v>
      </c>
      <c r="D7" s="327">
        <f t="shared" si="1"/>
        <v>5273.67</v>
      </c>
      <c r="E7" s="327">
        <f t="shared" si="0"/>
        <v>5185.5200000000004</v>
      </c>
      <c r="F7" s="327">
        <f t="shared" si="2"/>
        <v>5098.84</v>
      </c>
      <c r="G7" s="398">
        <v>5013.6099999999997</v>
      </c>
      <c r="H7" s="327">
        <f t="shared" si="3"/>
        <v>4929.8</v>
      </c>
      <c r="I7" s="327">
        <v>4847.3900000000003</v>
      </c>
      <c r="J7" s="327">
        <v>4766.3599999999997</v>
      </c>
      <c r="K7" s="114">
        <v>4686.6899999999996</v>
      </c>
      <c r="L7" s="355">
        <v>4608.3500000000004</v>
      </c>
      <c r="M7" s="246">
        <v>4531.32</v>
      </c>
      <c r="N7" s="222">
        <v>4455.58</v>
      </c>
      <c r="P7" s="582"/>
      <c r="Q7" s="582"/>
      <c r="R7" s="582"/>
      <c r="S7" s="582"/>
      <c r="T7" s="582"/>
      <c r="U7" s="582"/>
      <c r="V7" s="582"/>
      <c r="W7" s="582"/>
    </row>
    <row r="8" spans="1:23">
      <c r="A8" s="221" t="s">
        <v>315</v>
      </c>
      <c r="B8" s="327">
        <v>2776.22</v>
      </c>
      <c r="C8" s="327">
        <v>2725.79</v>
      </c>
      <c r="D8" s="327">
        <f t="shared" si="1"/>
        <v>2725.79</v>
      </c>
      <c r="E8" s="327">
        <f t="shared" si="0"/>
        <v>2680.23</v>
      </c>
      <c r="F8" s="327">
        <f t="shared" si="2"/>
        <v>2635.43</v>
      </c>
      <c r="G8" s="398">
        <v>2591.38</v>
      </c>
      <c r="H8" s="327">
        <f t="shared" si="3"/>
        <v>2548.06</v>
      </c>
      <c r="I8" s="327">
        <v>2505.4699999999998</v>
      </c>
      <c r="J8" s="327">
        <v>2463.59</v>
      </c>
      <c r="K8" s="114">
        <v>2422.41</v>
      </c>
      <c r="L8" s="355">
        <v>2381.92</v>
      </c>
      <c r="M8" s="246">
        <v>2342.1</v>
      </c>
      <c r="N8" s="222">
        <v>2302.9499999999998</v>
      </c>
    </row>
    <row r="9" spans="1:23">
      <c r="A9" s="221" t="s">
        <v>316</v>
      </c>
      <c r="B9" s="327">
        <v>3108.84</v>
      </c>
      <c r="C9" s="327">
        <v>3052.37</v>
      </c>
      <c r="D9" s="327">
        <f t="shared" si="1"/>
        <v>3052.37</v>
      </c>
      <c r="E9" s="327">
        <f t="shared" si="0"/>
        <v>3001.35</v>
      </c>
      <c r="F9" s="327">
        <f t="shared" si="2"/>
        <v>2951.18</v>
      </c>
      <c r="G9" s="398">
        <v>2901.85</v>
      </c>
      <c r="H9" s="327">
        <f t="shared" si="3"/>
        <v>2853.34</v>
      </c>
      <c r="I9" s="327">
        <v>2805.64</v>
      </c>
      <c r="J9" s="327">
        <v>2758.74</v>
      </c>
      <c r="K9" s="114">
        <v>2712.63</v>
      </c>
      <c r="L9" s="355">
        <v>2667.29</v>
      </c>
      <c r="M9" s="246">
        <v>2622.7</v>
      </c>
      <c r="N9" s="222">
        <v>2578.86</v>
      </c>
      <c r="Q9" s="23">
        <v>1132300.6100000001</v>
      </c>
      <c r="R9" t="s">
        <v>317</v>
      </c>
    </row>
    <row r="10" spans="1:23">
      <c r="A10" s="221" t="s">
        <v>318</v>
      </c>
      <c r="B10" s="327">
        <v>2363.16</v>
      </c>
      <c r="C10" s="327">
        <v>2320.2399999999998</v>
      </c>
      <c r="D10" s="327">
        <f t="shared" si="1"/>
        <v>2320.2399999999998</v>
      </c>
      <c r="E10" s="327">
        <f t="shared" si="0"/>
        <v>2281.46</v>
      </c>
      <c r="F10" s="327">
        <f t="shared" si="2"/>
        <v>2243.3200000000002</v>
      </c>
      <c r="G10" s="398">
        <v>2205.8200000000002</v>
      </c>
      <c r="H10" s="327">
        <f t="shared" si="3"/>
        <v>2168.9499999999998</v>
      </c>
      <c r="I10" s="327">
        <v>2132.69</v>
      </c>
      <c r="J10" s="327">
        <v>2097.04</v>
      </c>
      <c r="K10" s="114">
        <v>2061.9899999999998</v>
      </c>
      <c r="L10" s="355">
        <v>2027.52</v>
      </c>
      <c r="M10" s="246">
        <v>1993.63</v>
      </c>
      <c r="N10" s="222">
        <v>1960.3</v>
      </c>
      <c r="Q10" s="270">
        <v>1141898.31</v>
      </c>
      <c r="R10" t="s">
        <v>319</v>
      </c>
    </row>
    <row r="11" spans="1:23">
      <c r="A11" s="221" t="s">
        <v>320</v>
      </c>
      <c r="B11" s="327">
        <v>1252.06</v>
      </c>
      <c r="C11" s="327">
        <v>1229.32</v>
      </c>
      <c r="D11" s="327">
        <f t="shared" si="1"/>
        <v>1229.32</v>
      </c>
      <c r="E11" s="327">
        <f t="shared" si="0"/>
        <v>1208.77</v>
      </c>
      <c r="F11" s="327">
        <f t="shared" si="2"/>
        <v>1188.56</v>
      </c>
      <c r="G11" s="398">
        <v>1168.69</v>
      </c>
      <c r="H11" s="327">
        <f t="shared" si="3"/>
        <v>1149.1500000000001</v>
      </c>
      <c r="I11" s="327">
        <v>1129.94</v>
      </c>
      <c r="J11" s="327">
        <v>1111.05</v>
      </c>
      <c r="K11" s="114">
        <v>1092.48</v>
      </c>
      <c r="L11" s="355">
        <v>1074.22</v>
      </c>
      <c r="M11" s="246">
        <v>1056.26</v>
      </c>
      <c r="N11" s="222">
        <v>1038.5999999999999</v>
      </c>
      <c r="Q11" s="23"/>
    </row>
    <row r="12" spans="1:23">
      <c r="A12" s="221" t="s">
        <v>321</v>
      </c>
      <c r="B12" s="327">
        <v>47803.65</v>
      </c>
      <c r="C12" s="327">
        <v>46935.35</v>
      </c>
      <c r="D12" s="327"/>
      <c r="E12" s="327"/>
      <c r="F12" s="327"/>
      <c r="G12" s="398"/>
      <c r="H12" s="327"/>
      <c r="I12" s="327"/>
      <c r="J12" s="327"/>
      <c r="K12" s="114"/>
      <c r="L12" s="355"/>
      <c r="M12" s="246"/>
      <c r="N12" s="222"/>
    </row>
    <row r="13" spans="1:23">
      <c r="A13" s="221" t="s">
        <v>322</v>
      </c>
      <c r="B13" s="327">
        <v>3265.27</v>
      </c>
      <c r="C13" s="327">
        <v>3205.96</v>
      </c>
      <c r="D13" s="327">
        <f t="shared" si="1"/>
        <v>3205.96</v>
      </c>
      <c r="E13" s="327">
        <f t="shared" si="0"/>
        <v>3152.37</v>
      </c>
      <c r="F13" s="327">
        <f t="shared" si="2"/>
        <v>3099.68</v>
      </c>
      <c r="G13" s="398">
        <v>3047.87</v>
      </c>
      <c r="H13" s="327">
        <f t="shared" si="3"/>
        <v>2996.92</v>
      </c>
      <c r="I13" s="327">
        <v>2946.82</v>
      </c>
      <c r="J13" s="327">
        <v>2897.56</v>
      </c>
      <c r="K13" s="114">
        <v>2849.12</v>
      </c>
      <c r="L13" s="355">
        <v>2801.49</v>
      </c>
      <c r="M13" s="246">
        <v>2754.66</v>
      </c>
      <c r="N13" s="222">
        <v>2708.61</v>
      </c>
    </row>
    <row r="14" spans="1:23">
      <c r="A14" s="221" t="s">
        <v>323</v>
      </c>
      <c r="B14" s="327">
        <v>1802.75</v>
      </c>
      <c r="C14" s="327">
        <v>1770</v>
      </c>
      <c r="D14" s="327">
        <f t="shared" si="1"/>
        <v>1770</v>
      </c>
      <c r="E14" s="327">
        <f t="shared" si="0"/>
        <v>1740.41</v>
      </c>
      <c r="F14" s="327">
        <f t="shared" si="2"/>
        <v>1711.32</v>
      </c>
      <c r="G14" s="398">
        <v>1682.71</v>
      </c>
      <c r="H14" s="327">
        <f t="shared" si="3"/>
        <v>1654.58</v>
      </c>
      <c r="I14" s="327">
        <v>1626.92</v>
      </c>
      <c r="J14" s="327">
        <v>1599.72</v>
      </c>
      <c r="K14" s="114">
        <v>1572.98</v>
      </c>
      <c r="L14" s="355">
        <v>1546.69</v>
      </c>
      <c r="M14" s="246">
        <v>1520.84</v>
      </c>
      <c r="N14" s="222">
        <v>1495.42</v>
      </c>
    </row>
    <row r="15" spans="1:23">
      <c r="A15" s="221" t="s">
        <v>324</v>
      </c>
      <c r="B15" s="327">
        <v>3029.06</v>
      </c>
      <c r="C15" s="327">
        <v>2974.04</v>
      </c>
      <c r="D15" s="327">
        <f t="shared" si="1"/>
        <v>2974.04</v>
      </c>
      <c r="E15" s="327">
        <f t="shared" si="0"/>
        <v>2924.33</v>
      </c>
      <c r="F15" s="327">
        <f t="shared" si="2"/>
        <v>2875.45</v>
      </c>
      <c r="G15" s="398">
        <v>2827.38</v>
      </c>
      <c r="H15" s="327">
        <f t="shared" si="3"/>
        <v>2780.12</v>
      </c>
      <c r="I15" s="327">
        <v>2733.65</v>
      </c>
      <c r="J15" s="327">
        <v>2687.95</v>
      </c>
      <c r="K15" s="114">
        <v>2643.02</v>
      </c>
      <c r="L15" s="355">
        <v>2598.84</v>
      </c>
      <c r="M15" s="246">
        <v>2555.4</v>
      </c>
      <c r="N15" s="222">
        <v>2512.6799999999998</v>
      </c>
    </row>
    <row r="16" spans="1:23">
      <c r="A16" s="221" t="s">
        <v>325</v>
      </c>
      <c r="B16" s="327">
        <v>1804.65</v>
      </c>
      <c r="C16" s="327">
        <v>1771.87</v>
      </c>
      <c r="D16" s="327">
        <f t="shared" si="1"/>
        <v>1771.87</v>
      </c>
      <c r="E16" s="327">
        <f t="shared" si="0"/>
        <v>1742.25</v>
      </c>
      <c r="F16" s="327">
        <f t="shared" si="2"/>
        <v>1713.13</v>
      </c>
      <c r="G16" s="398">
        <v>1684.49</v>
      </c>
      <c r="H16" s="327">
        <f t="shared" si="3"/>
        <v>1656.33</v>
      </c>
      <c r="I16" s="327">
        <v>1628.64</v>
      </c>
      <c r="J16" s="327">
        <v>1601.42</v>
      </c>
      <c r="K16" s="114">
        <v>1574.65</v>
      </c>
      <c r="L16" s="355">
        <v>1548.33</v>
      </c>
      <c r="M16" s="246">
        <v>1522.45</v>
      </c>
      <c r="N16" s="222">
        <v>1497</v>
      </c>
    </row>
    <row r="17" spans="1:14">
      <c r="A17" s="221" t="s">
        <v>326</v>
      </c>
      <c r="B17" s="327">
        <v>8023.61</v>
      </c>
      <c r="C17" s="327">
        <v>7877.87</v>
      </c>
      <c r="D17" s="327">
        <f t="shared" si="1"/>
        <v>7877.87</v>
      </c>
      <c r="E17" s="327">
        <f t="shared" si="0"/>
        <v>7746.18</v>
      </c>
      <c r="F17" s="327">
        <f t="shared" si="2"/>
        <v>7616.7</v>
      </c>
      <c r="G17" s="398">
        <v>7489.38</v>
      </c>
      <c r="H17" s="327">
        <f t="shared" si="3"/>
        <v>7364.19</v>
      </c>
      <c r="I17" s="327">
        <v>7241.09</v>
      </c>
      <c r="J17" s="327">
        <v>7120.05</v>
      </c>
      <c r="K17" s="114">
        <v>7001.03</v>
      </c>
      <c r="L17" s="355">
        <v>6884</v>
      </c>
      <c r="M17" s="246">
        <v>6768.93</v>
      </c>
      <c r="N17" s="222">
        <v>6655.78</v>
      </c>
    </row>
    <row r="18" spans="1:14">
      <c r="A18" s="221" t="s">
        <v>327</v>
      </c>
      <c r="B18" s="327">
        <v>2840.92</v>
      </c>
      <c r="C18" s="327">
        <v>2789.32</v>
      </c>
      <c r="D18" s="327">
        <f t="shared" si="1"/>
        <v>2789.32</v>
      </c>
      <c r="E18" s="327">
        <f t="shared" si="0"/>
        <v>2742.69</v>
      </c>
      <c r="F18" s="327">
        <f t="shared" si="2"/>
        <v>2696.84</v>
      </c>
      <c r="G18" s="398">
        <v>2651.76</v>
      </c>
      <c r="H18" s="327">
        <f t="shared" si="3"/>
        <v>2607.4299999999998</v>
      </c>
      <c r="I18" s="327">
        <v>2563.84</v>
      </c>
      <c r="J18" s="327">
        <v>2520.98</v>
      </c>
      <c r="K18" s="114">
        <v>2478.84</v>
      </c>
      <c r="L18" s="355">
        <v>2437.4</v>
      </c>
      <c r="M18" s="246">
        <v>2396.66</v>
      </c>
      <c r="N18" s="222">
        <v>2356.6</v>
      </c>
    </row>
    <row r="19" spans="1:14">
      <c r="A19" s="221" t="s">
        <v>328</v>
      </c>
      <c r="B19" s="327">
        <v>2206.8000000000002</v>
      </c>
      <c r="C19" s="327">
        <v>2166.7199999999998</v>
      </c>
      <c r="D19" s="327">
        <f t="shared" si="1"/>
        <v>2166.7199999999998</v>
      </c>
      <c r="E19" s="327">
        <f t="shared" si="0"/>
        <v>2130.5</v>
      </c>
      <c r="F19" s="327">
        <f t="shared" si="2"/>
        <v>2094.89</v>
      </c>
      <c r="G19" s="398">
        <v>2059.87</v>
      </c>
      <c r="H19" s="327">
        <f t="shared" si="3"/>
        <v>2025.44</v>
      </c>
      <c r="I19" s="327">
        <v>1991.58</v>
      </c>
      <c r="J19" s="327">
        <v>1958.29</v>
      </c>
      <c r="K19" s="114">
        <v>1925.56</v>
      </c>
      <c r="L19" s="355">
        <v>1893.37</v>
      </c>
      <c r="M19" s="246">
        <v>1861.72</v>
      </c>
      <c r="N19" s="222">
        <v>1830.6</v>
      </c>
    </row>
    <row r="20" spans="1:14">
      <c r="A20" s="221" t="s">
        <v>329</v>
      </c>
      <c r="B20" s="327">
        <v>624.49</v>
      </c>
      <c r="C20" s="327">
        <v>613.15</v>
      </c>
      <c r="D20" s="327">
        <f t="shared" si="1"/>
        <v>613.15</v>
      </c>
      <c r="E20" s="327">
        <f t="shared" si="0"/>
        <v>602.9</v>
      </c>
      <c r="F20" s="327">
        <f t="shared" si="2"/>
        <v>592.82000000000005</v>
      </c>
      <c r="G20" s="398">
        <v>582.91</v>
      </c>
      <c r="H20" s="327">
        <f t="shared" si="3"/>
        <v>573.16999999999996</v>
      </c>
      <c r="I20" s="327">
        <v>563.59</v>
      </c>
      <c r="J20" s="327">
        <v>554.16999999999996</v>
      </c>
      <c r="K20" s="114">
        <v>544.91</v>
      </c>
      <c r="L20" s="355">
        <v>535.79999999999995</v>
      </c>
      <c r="M20" s="246">
        <v>526.84</v>
      </c>
      <c r="N20" s="222">
        <v>518.03</v>
      </c>
    </row>
    <row r="21" spans="1:14">
      <c r="A21" s="221" t="s">
        <v>330</v>
      </c>
      <c r="B21" s="327">
        <v>4750.51</v>
      </c>
      <c r="C21" s="327">
        <v>4664.22</v>
      </c>
      <c r="D21" s="327">
        <f t="shared" si="1"/>
        <v>4664.22</v>
      </c>
      <c r="E21" s="327">
        <f t="shared" si="0"/>
        <v>4586.25</v>
      </c>
      <c r="F21" s="327">
        <f t="shared" si="2"/>
        <v>4509.59</v>
      </c>
      <c r="G21" s="398">
        <v>4434.21</v>
      </c>
      <c r="H21" s="327">
        <f t="shared" si="3"/>
        <v>4360.09</v>
      </c>
      <c r="I21" s="327">
        <v>4287.21</v>
      </c>
      <c r="J21" s="327">
        <v>4215.55</v>
      </c>
      <c r="K21" s="114">
        <v>4145.08</v>
      </c>
      <c r="L21" s="355">
        <v>4075.79</v>
      </c>
      <c r="M21" s="246">
        <v>4007.66</v>
      </c>
      <c r="N21" s="222">
        <v>3940.67</v>
      </c>
    </row>
    <row r="22" spans="1:14">
      <c r="A22" s="221" t="s">
        <v>331</v>
      </c>
      <c r="B22" s="327">
        <v>3250.25</v>
      </c>
      <c r="C22" s="327">
        <v>3191.21</v>
      </c>
      <c r="D22" s="327">
        <f t="shared" si="1"/>
        <v>3191.21</v>
      </c>
      <c r="E22" s="327">
        <f t="shared" si="0"/>
        <v>3137.87</v>
      </c>
      <c r="F22" s="327">
        <f t="shared" si="2"/>
        <v>3085.42</v>
      </c>
      <c r="G22" s="398">
        <v>3033.84</v>
      </c>
      <c r="H22" s="327">
        <f t="shared" si="3"/>
        <v>2983.13</v>
      </c>
      <c r="I22" s="327">
        <v>2933.26</v>
      </c>
      <c r="J22" s="327">
        <v>2884.23</v>
      </c>
      <c r="K22" s="114">
        <v>2836.02</v>
      </c>
      <c r="L22" s="355">
        <v>2788.61</v>
      </c>
      <c r="M22" s="246">
        <v>2742</v>
      </c>
      <c r="N22" s="222">
        <v>2696.17</v>
      </c>
    </row>
    <row r="23" spans="1:14">
      <c r="A23" s="221" t="s">
        <v>332</v>
      </c>
      <c r="B23" s="327">
        <v>4033.24</v>
      </c>
      <c r="C23" s="327">
        <v>3959.98</v>
      </c>
      <c r="D23" s="327">
        <f t="shared" si="1"/>
        <v>3959.98</v>
      </c>
      <c r="E23" s="327">
        <f t="shared" si="0"/>
        <v>3893.79</v>
      </c>
      <c r="F23" s="327">
        <f t="shared" si="2"/>
        <v>3828.7</v>
      </c>
      <c r="G23" s="398">
        <v>3764.7</v>
      </c>
      <c r="H23" s="327">
        <f t="shared" si="3"/>
        <v>3701.77</v>
      </c>
      <c r="I23" s="327">
        <v>3639.89</v>
      </c>
      <c r="J23" s="327">
        <v>3579.05</v>
      </c>
      <c r="K23" s="114">
        <v>3519.22</v>
      </c>
      <c r="L23" s="355">
        <v>3460.39</v>
      </c>
      <c r="M23" s="246">
        <v>3402.55</v>
      </c>
      <c r="N23" s="222">
        <v>3345.67</v>
      </c>
    </row>
    <row r="24" spans="1:14">
      <c r="A24" s="221" t="s">
        <v>333</v>
      </c>
      <c r="B24" s="327">
        <v>6232.69</v>
      </c>
      <c r="C24" s="327">
        <v>6119.48</v>
      </c>
      <c r="D24" s="327">
        <f t="shared" si="1"/>
        <v>6119.48</v>
      </c>
      <c r="E24" s="327">
        <f t="shared" si="0"/>
        <v>6017.19</v>
      </c>
      <c r="F24" s="327">
        <f t="shared" si="2"/>
        <v>5916.61</v>
      </c>
      <c r="G24" s="398">
        <v>5817.71</v>
      </c>
      <c r="H24" s="327">
        <f t="shared" si="3"/>
        <v>5720.46</v>
      </c>
      <c r="I24" s="327">
        <v>5624.84</v>
      </c>
      <c r="J24" s="327">
        <v>5530.82</v>
      </c>
      <c r="K24" s="114">
        <v>5438.37</v>
      </c>
      <c r="L24" s="355">
        <v>5347.46</v>
      </c>
      <c r="M24" s="246">
        <v>5258.07</v>
      </c>
      <c r="N24" s="222">
        <v>5170.18</v>
      </c>
    </row>
    <row r="25" spans="1:14">
      <c r="A25" s="221" t="s">
        <v>334</v>
      </c>
      <c r="B25" s="327">
        <v>2001.4</v>
      </c>
      <c r="C25" s="327">
        <v>1965.05</v>
      </c>
      <c r="D25" s="327">
        <f t="shared" si="1"/>
        <v>1965.05</v>
      </c>
      <c r="E25" s="327">
        <f t="shared" si="0"/>
        <v>1932.2</v>
      </c>
      <c r="F25" s="327">
        <f t="shared" si="2"/>
        <v>1899.9</v>
      </c>
      <c r="G25" s="398">
        <v>1868.14</v>
      </c>
      <c r="H25" s="327">
        <f t="shared" si="3"/>
        <v>1836.91</v>
      </c>
      <c r="I25" s="327">
        <v>1806.2</v>
      </c>
      <c r="J25" s="327">
        <v>1776.01</v>
      </c>
      <c r="K25" s="114">
        <v>1746.32</v>
      </c>
      <c r="L25" s="355">
        <v>1717.13</v>
      </c>
      <c r="M25" s="246">
        <v>1688.43</v>
      </c>
      <c r="N25" s="222">
        <v>1660.21</v>
      </c>
    </row>
    <row r="26" spans="1:14">
      <c r="A26" s="221" t="s">
        <v>335</v>
      </c>
      <c r="B26" s="327">
        <v>1253.79</v>
      </c>
      <c r="C26" s="327">
        <v>1231.02</v>
      </c>
      <c r="D26" s="327">
        <f t="shared" si="1"/>
        <v>1231.02</v>
      </c>
      <c r="E26" s="327">
        <f t="shared" si="0"/>
        <v>1210.44</v>
      </c>
      <c r="F26" s="327">
        <f t="shared" si="2"/>
        <v>1190.21</v>
      </c>
      <c r="G26" s="398">
        <v>1170.31</v>
      </c>
      <c r="H26" s="327">
        <f t="shared" si="3"/>
        <v>1150.75</v>
      </c>
      <c r="I26" s="327">
        <v>1131.51</v>
      </c>
      <c r="J26" s="327">
        <v>1112.5999999999999</v>
      </c>
      <c r="K26" s="114">
        <v>1094</v>
      </c>
      <c r="L26" s="355">
        <v>1075.71</v>
      </c>
      <c r="M26" s="246">
        <v>1057.73</v>
      </c>
      <c r="N26" s="222">
        <v>1040.05</v>
      </c>
    </row>
    <row r="27" spans="1:14">
      <c r="A27" s="221" t="s">
        <v>336</v>
      </c>
      <c r="B27" s="327">
        <v>10674.37</v>
      </c>
      <c r="C27" s="327">
        <v>10480.48</v>
      </c>
      <c r="D27" s="327">
        <f t="shared" si="1"/>
        <v>10480.48</v>
      </c>
      <c r="E27" s="327">
        <f t="shared" si="0"/>
        <v>10305.290000000001</v>
      </c>
      <c r="F27" s="327">
        <f t="shared" si="2"/>
        <v>10133.030000000001</v>
      </c>
      <c r="G27" s="398">
        <v>9963.65</v>
      </c>
      <c r="H27" s="327">
        <f t="shared" si="3"/>
        <v>9797.1</v>
      </c>
      <c r="I27" s="327">
        <v>9633.33</v>
      </c>
      <c r="J27" s="327">
        <v>9472.2999999999993</v>
      </c>
      <c r="K27" s="114">
        <v>9313.9599999999991</v>
      </c>
      <c r="L27" s="355">
        <v>9158.27</v>
      </c>
      <c r="M27" s="246">
        <v>9005.18</v>
      </c>
      <c r="N27" s="222">
        <v>8854.65</v>
      </c>
    </row>
    <row r="28" spans="1:14">
      <c r="A28" s="221" t="s">
        <v>337</v>
      </c>
      <c r="B28" s="327">
        <v>2320.6999999999998</v>
      </c>
      <c r="C28" s="327">
        <v>2278.5500000000002</v>
      </c>
      <c r="D28" s="327">
        <f t="shared" si="1"/>
        <v>2278.5500000000002</v>
      </c>
      <c r="E28" s="327">
        <f t="shared" si="0"/>
        <v>2240.46</v>
      </c>
      <c r="F28" s="327">
        <f t="shared" si="2"/>
        <v>2203.0100000000002</v>
      </c>
      <c r="G28" s="398">
        <v>2166.1799999999998</v>
      </c>
      <c r="H28" s="327">
        <f t="shared" si="3"/>
        <v>2129.9699999999998</v>
      </c>
      <c r="I28" s="327">
        <v>2094.37</v>
      </c>
      <c r="J28" s="327">
        <v>2059.36</v>
      </c>
      <c r="K28" s="114">
        <v>2024.94</v>
      </c>
      <c r="L28" s="355">
        <v>1991.09</v>
      </c>
      <c r="M28" s="246">
        <v>1957.81</v>
      </c>
      <c r="N28" s="222">
        <v>1925.08</v>
      </c>
    </row>
    <row r="29" spans="1:14">
      <c r="A29" s="221" t="s">
        <v>338</v>
      </c>
      <c r="B29" s="327">
        <v>3203.09</v>
      </c>
      <c r="C29" s="327">
        <v>3144.91</v>
      </c>
      <c r="D29" s="327">
        <f t="shared" si="1"/>
        <v>3144.91</v>
      </c>
      <c r="E29" s="327">
        <f t="shared" si="0"/>
        <v>3092.34</v>
      </c>
      <c r="F29" s="327">
        <f t="shared" si="2"/>
        <v>3040.65</v>
      </c>
      <c r="G29" s="398">
        <v>2989.82</v>
      </c>
      <c r="H29" s="327">
        <f t="shared" si="3"/>
        <v>2939.84</v>
      </c>
      <c r="I29" s="327">
        <v>2890.7</v>
      </c>
      <c r="J29" s="327">
        <v>2842.38</v>
      </c>
      <c r="K29" s="114">
        <v>2794.87</v>
      </c>
      <c r="L29" s="355">
        <v>2748.15</v>
      </c>
      <c r="M29" s="246">
        <v>2702.21</v>
      </c>
      <c r="N29" s="222">
        <v>2657.04</v>
      </c>
    </row>
    <row r="30" spans="1:14">
      <c r="A30" s="221" t="s">
        <v>339</v>
      </c>
      <c r="B30" s="327">
        <v>2367.61</v>
      </c>
      <c r="C30" s="327">
        <v>2324.6</v>
      </c>
      <c r="D30" s="327">
        <f t="shared" si="1"/>
        <v>2324.6</v>
      </c>
      <c r="E30" s="327">
        <f t="shared" si="0"/>
        <v>2285.7399999999998</v>
      </c>
      <c r="F30" s="327">
        <f t="shared" si="2"/>
        <v>2247.5300000000002</v>
      </c>
      <c r="G30" s="398">
        <v>2209.96</v>
      </c>
      <c r="H30" s="327">
        <f t="shared" si="3"/>
        <v>2173.02</v>
      </c>
      <c r="I30" s="327">
        <v>2136.6999999999998</v>
      </c>
      <c r="J30" s="327">
        <v>2100.98</v>
      </c>
      <c r="K30" s="114">
        <v>2065.86</v>
      </c>
      <c r="L30" s="355">
        <v>2031.33</v>
      </c>
      <c r="M30" s="246">
        <v>1997.37</v>
      </c>
      <c r="N30" s="222">
        <v>1963.98</v>
      </c>
    </row>
    <row r="31" spans="1:14">
      <c r="A31" s="221" t="s">
        <v>340</v>
      </c>
      <c r="B31" s="327">
        <v>531.26</v>
      </c>
      <c r="C31" s="327">
        <v>521.61</v>
      </c>
      <c r="D31" s="327">
        <f t="shared" si="1"/>
        <v>521.61</v>
      </c>
      <c r="E31" s="327">
        <f t="shared" si="0"/>
        <v>512.89</v>
      </c>
      <c r="F31" s="327">
        <f t="shared" si="2"/>
        <v>504.32</v>
      </c>
      <c r="G31" s="398">
        <v>495.89</v>
      </c>
      <c r="H31" s="327">
        <f t="shared" si="3"/>
        <v>487.6</v>
      </c>
      <c r="I31" s="327">
        <v>479.45</v>
      </c>
      <c r="J31" s="327">
        <v>471.44</v>
      </c>
      <c r="K31" s="114">
        <v>463.56</v>
      </c>
      <c r="L31" s="355">
        <v>455.81</v>
      </c>
      <c r="M31" s="246">
        <v>448.19</v>
      </c>
      <c r="N31" s="222">
        <v>440.7</v>
      </c>
    </row>
    <row r="32" spans="1:14">
      <c r="A32" s="221" t="s">
        <v>341</v>
      </c>
      <c r="B32" s="327">
        <v>18130.78</v>
      </c>
      <c r="C32" s="327">
        <v>17801.45</v>
      </c>
      <c r="D32" s="327"/>
      <c r="E32" s="327"/>
      <c r="F32" s="327"/>
      <c r="G32" s="398"/>
      <c r="H32" s="327"/>
      <c r="I32" s="327"/>
      <c r="J32" s="327"/>
      <c r="K32" s="114"/>
      <c r="L32" s="355"/>
      <c r="M32" s="246"/>
      <c r="N32" s="222"/>
    </row>
    <row r="33" spans="1:14">
      <c r="A33" s="221" t="s">
        <v>342</v>
      </c>
      <c r="B33" s="327">
        <v>2364.38</v>
      </c>
      <c r="C33" s="327">
        <v>2321.4299999999998</v>
      </c>
      <c r="D33" s="327">
        <f t="shared" si="1"/>
        <v>2321.4299999999998</v>
      </c>
      <c r="E33" s="327">
        <f t="shared" si="0"/>
        <v>2282.63</v>
      </c>
      <c r="F33" s="327">
        <f t="shared" si="2"/>
        <v>2244.4699999999998</v>
      </c>
      <c r="G33" s="398">
        <v>2206.9499999999998</v>
      </c>
      <c r="H33" s="327">
        <f t="shared" si="3"/>
        <v>2170.06</v>
      </c>
      <c r="I33" s="327">
        <v>2133.79</v>
      </c>
      <c r="J33" s="327">
        <v>2098.12</v>
      </c>
      <c r="K33" s="114">
        <v>2063.0500000000002</v>
      </c>
      <c r="L33" s="355">
        <v>2028.56</v>
      </c>
      <c r="M33" s="246">
        <v>1994.65</v>
      </c>
      <c r="N33" s="222">
        <v>1961.31</v>
      </c>
    </row>
    <row r="34" spans="1:14">
      <c r="A34" s="221" t="s">
        <v>343</v>
      </c>
      <c r="B34" s="327">
        <v>8708.44</v>
      </c>
      <c r="C34" s="327">
        <v>8550.26</v>
      </c>
      <c r="D34" s="327"/>
      <c r="E34" s="327"/>
      <c r="F34" s="327"/>
      <c r="G34" s="398"/>
      <c r="H34" s="327"/>
      <c r="I34" s="327"/>
      <c r="J34" s="327"/>
      <c r="K34" s="114"/>
      <c r="L34" s="355"/>
      <c r="M34" s="246"/>
      <c r="N34" s="222"/>
    </row>
    <row r="35" spans="1:14">
      <c r="A35" s="221" t="s">
        <v>344</v>
      </c>
      <c r="B35" s="327">
        <v>3084.43</v>
      </c>
      <c r="C35" s="327">
        <v>3028.4</v>
      </c>
      <c r="D35" s="327">
        <f t="shared" si="1"/>
        <v>3028.4</v>
      </c>
      <c r="E35" s="327">
        <f t="shared" si="0"/>
        <v>2977.78</v>
      </c>
      <c r="F35" s="327">
        <f t="shared" si="2"/>
        <v>2928</v>
      </c>
      <c r="G35" s="398">
        <v>2879.06</v>
      </c>
      <c r="H35" s="327">
        <f t="shared" si="3"/>
        <v>2830.93</v>
      </c>
      <c r="I35" s="327">
        <v>2783.61</v>
      </c>
      <c r="J35" s="327">
        <v>2737.08</v>
      </c>
      <c r="K35" s="114">
        <v>2691.33</v>
      </c>
      <c r="L35" s="355">
        <v>2646.34</v>
      </c>
      <c r="M35" s="246">
        <v>2602.1</v>
      </c>
      <c r="N35" s="222">
        <v>2558.6</v>
      </c>
    </row>
    <row r="36" spans="1:14">
      <c r="A36" s="221" t="s">
        <v>345</v>
      </c>
      <c r="B36" s="327">
        <v>2583.8200000000002</v>
      </c>
      <c r="C36" s="327">
        <v>2536.89</v>
      </c>
      <c r="D36" s="327">
        <f t="shared" si="1"/>
        <v>2536.89</v>
      </c>
      <c r="E36" s="327">
        <f t="shared" si="0"/>
        <v>2494.48</v>
      </c>
      <c r="F36" s="327">
        <f t="shared" si="2"/>
        <v>2452.7800000000002</v>
      </c>
      <c r="G36" s="398">
        <v>2411.7800000000002</v>
      </c>
      <c r="H36" s="327">
        <f t="shared" si="3"/>
        <v>2371.4699999999998</v>
      </c>
      <c r="I36" s="327">
        <v>2331.83</v>
      </c>
      <c r="J36" s="327">
        <v>2292.85</v>
      </c>
      <c r="K36" s="114">
        <v>2254.52</v>
      </c>
      <c r="L36" s="355">
        <v>2216.83</v>
      </c>
      <c r="M36" s="246">
        <v>2179.77</v>
      </c>
      <c r="N36" s="222">
        <v>2143.33</v>
      </c>
    </row>
    <row r="37" spans="1:14">
      <c r="A37" s="221" t="s">
        <v>346</v>
      </c>
      <c r="B37" s="327">
        <v>2740.82</v>
      </c>
      <c r="C37" s="327">
        <v>2691.04</v>
      </c>
      <c r="D37" s="327">
        <f t="shared" si="1"/>
        <v>2691.04</v>
      </c>
      <c r="E37" s="327">
        <f t="shared" si="0"/>
        <v>2646.06</v>
      </c>
      <c r="F37" s="327">
        <f t="shared" si="2"/>
        <v>2601.83</v>
      </c>
      <c r="G37" s="398">
        <v>2558.34</v>
      </c>
      <c r="H37" s="327">
        <f t="shared" si="3"/>
        <v>2515.58</v>
      </c>
      <c r="I37" s="327">
        <v>2473.5300000000002</v>
      </c>
      <c r="J37" s="327">
        <v>2432.1799999999998</v>
      </c>
      <c r="K37" s="114">
        <v>2391.52</v>
      </c>
      <c r="L37" s="355">
        <v>2351.54</v>
      </c>
      <c r="M37" s="246">
        <v>2312.23</v>
      </c>
      <c r="N37" s="222">
        <v>2273.58</v>
      </c>
    </row>
    <row r="38" spans="1:14">
      <c r="A38" s="221" t="s">
        <v>347</v>
      </c>
      <c r="B38" s="327">
        <v>2980.68</v>
      </c>
      <c r="C38" s="327">
        <v>2926.54</v>
      </c>
      <c r="D38" s="327">
        <f t="shared" si="1"/>
        <v>2926.54</v>
      </c>
      <c r="E38" s="327">
        <f t="shared" si="0"/>
        <v>2877.62</v>
      </c>
      <c r="F38" s="327">
        <f t="shared" si="2"/>
        <v>2829.52</v>
      </c>
      <c r="G38" s="398">
        <v>2782.22</v>
      </c>
      <c r="H38" s="327">
        <f t="shared" si="3"/>
        <v>2735.71</v>
      </c>
      <c r="I38" s="327">
        <v>2689.98</v>
      </c>
      <c r="J38" s="327">
        <v>2645.01</v>
      </c>
      <c r="K38" s="114">
        <v>2600.8000000000002</v>
      </c>
      <c r="L38" s="355">
        <v>2557.33</v>
      </c>
      <c r="M38" s="246">
        <v>2514.58</v>
      </c>
      <c r="N38" s="222">
        <v>2472.5500000000002</v>
      </c>
    </row>
    <row r="39" spans="1:14">
      <c r="A39" s="221" t="s">
        <v>348</v>
      </c>
      <c r="B39" s="327">
        <v>4735.29</v>
      </c>
      <c r="C39" s="327">
        <v>4649.28</v>
      </c>
      <c r="D39" s="327">
        <f t="shared" si="1"/>
        <v>4649.28</v>
      </c>
      <c r="E39" s="327">
        <f t="shared" si="0"/>
        <v>4571.5600000000004</v>
      </c>
      <c r="F39" s="327">
        <f t="shared" si="2"/>
        <v>4495.1400000000003</v>
      </c>
      <c r="G39" s="398">
        <v>4420</v>
      </c>
      <c r="H39" s="327">
        <f t="shared" si="3"/>
        <v>4346.12</v>
      </c>
      <c r="I39" s="327">
        <v>4273.47</v>
      </c>
      <c r="J39" s="327">
        <v>4202.04</v>
      </c>
      <c r="K39" s="114">
        <v>4131.8</v>
      </c>
      <c r="L39" s="355">
        <v>4062.73</v>
      </c>
      <c r="M39" s="246">
        <v>3994.82</v>
      </c>
      <c r="N39" s="222">
        <v>3928.04</v>
      </c>
    </row>
    <row r="40" spans="1:14">
      <c r="A40" s="221" t="s">
        <v>349</v>
      </c>
      <c r="B40" s="327">
        <v>2677.35</v>
      </c>
      <c r="C40" s="327">
        <v>2628.72</v>
      </c>
      <c r="D40" s="327">
        <f t="shared" si="1"/>
        <v>2628.72</v>
      </c>
      <c r="E40" s="327">
        <f t="shared" si="0"/>
        <v>2584.7800000000002</v>
      </c>
      <c r="F40" s="327">
        <f t="shared" si="2"/>
        <v>2541.5700000000002</v>
      </c>
      <c r="G40" s="398">
        <v>2499.09</v>
      </c>
      <c r="H40" s="327">
        <f t="shared" si="3"/>
        <v>2457.3200000000002</v>
      </c>
      <c r="I40" s="327">
        <v>2416.2399999999998</v>
      </c>
      <c r="J40" s="327">
        <v>2375.85</v>
      </c>
      <c r="K40" s="114">
        <v>2336.14</v>
      </c>
      <c r="L40" s="355">
        <v>2297.09</v>
      </c>
      <c r="M40" s="246">
        <v>2258.69</v>
      </c>
      <c r="N40" s="222">
        <v>2220.9299999999998</v>
      </c>
    </row>
    <row r="41" spans="1:14">
      <c r="A41" s="221" t="s">
        <v>350</v>
      </c>
      <c r="B41" s="327">
        <v>4203.7299999999996</v>
      </c>
      <c r="C41" s="327">
        <v>4127.37</v>
      </c>
      <c r="D41" s="327">
        <f t="shared" si="1"/>
        <v>4127.37</v>
      </c>
      <c r="E41" s="327">
        <f t="shared" si="0"/>
        <v>4058.38</v>
      </c>
      <c r="F41" s="327">
        <f t="shared" si="2"/>
        <v>3990.54</v>
      </c>
      <c r="G41" s="398">
        <v>3923.83</v>
      </c>
      <c r="H41" s="327">
        <f t="shared" si="3"/>
        <v>3858.24</v>
      </c>
      <c r="I41" s="327">
        <v>3793.75</v>
      </c>
      <c r="J41" s="327">
        <v>3730.33</v>
      </c>
      <c r="K41" s="114">
        <v>3667.97</v>
      </c>
      <c r="L41" s="355">
        <v>3606.66</v>
      </c>
      <c r="M41" s="246">
        <v>3546.37</v>
      </c>
      <c r="N41" s="222">
        <v>3487.09</v>
      </c>
    </row>
    <row r="42" spans="1:14">
      <c r="A42" s="221" t="s">
        <v>351</v>
      </c>
      <c r="B42" s="327">
        <v>2010.24</v>
      </c>
      <c r="C42" s="327">
        <v>1973.73</v>
      </c>
      <c r="D42" s="327">
        <f t="shared" si="1"/>
        <v>1973.73</v>
      </c>
      <c r="E42" s="327">
        <f t="shared" si="0"/>
        <v>1940.74</v>
      </c>
      <c r="F42" s="327">
        <f t="shared" si="2"/>
        <v>1908.3</v>
      </c>
      <c r="G42" s="398">
        <v>1876.4</v>
      </c>
      <c r="H42" s="327">
        <f t="shared" si="3"/>
        <v>1845.03</v>
      </c>
      <c r="I42" s="327">
        <v>1814.19</v>
      </c>
      <c r="J42" s="327">
        <v>1783.86</v>
      </c>
      <c r="K42" s="114">
        <v>1754.04</v>
      </c>
      <c r="L42" s="355">
        <v>1724.72</v>
      </c>
      <c r="M42" s="246">
        <v>1695.89</v>
      </c>
      <c r="N42" s="222">
        <v>1667.54</v>
      </c>
    </row>
    <row r="43" spans="1:14">
      <c r="A43" s="221" t="s">
        <v>352</v>
      </c>
      <c r="B43" s="327">
        <v>3041.56</v>
      </c>
      <c r="C43" s="327">
        <v>2986.31</v>
      </c>
      <c r="D43" s="327">
        <f t="shared" si="1"/>
        <v>2986.31</v>
      </c>
      <c r="E43" s="327">
        <f t="shared" si="0"/>
        <v>2936.39</v>
      </c>
      <c r="F43" s="327">
        <f t="shared" si="2"/>
        <v>2887.31</v>
      </c>
      <c r="G43" s="398">
        <v>2839.05</v>
      </c>
      <c r="H43" s="327">
        <f t="shared" si="3"/>
        <v>2791.59</v>
      </c>
      <c r="I43" s="327">
        <v>2744.93</v>
      </c>
      <c r="J43" s="327">
        <v>2699.05</v>
      </c>
      <c r="K43" s="114">
        <v>2653.93</v>
      </c>
      <c r="L43" s="355">
        <v>2609.5700000000002</v>
      </c>
      <c r="M43" s="246">
        <v>2565.9499999999998</v>
      </c>
      <c r="N43" s="222">
        <v>2523.06</v>
      </c>
    </row>
    <row r="44" spans="1:14">
      <c r="A44" s="221" t="s">
        <v>353</v>
      </c>
      <c r="B44" s="327">
        <v>7505.53</v>
      </c>
      <c r="C44" s="327">
        <v>7369.2</v>
      </c>
      <c r="D44" s="327">
        <f t="shared" si="1"/>
        <v>7369.2</v>
      </c>
      <c r="E44" s="327">
        <f t="shared" si="0"/>
        <v>7246.02</v>
      </c>
      <c r="F44" s="327">
        <f t="shared" si="2"/>
        <v>7124.9</v>
      </c>
      <c r="G44" s="398">
        <v>7005.8</v>
      </c>
      <c r="H44" s="327">
        <f t="shared" si="3"/>
        <v>6888.69</v>
      </c>
      <c r="I44" s="327">
        <v>6773.54</v>
      </c>
      <c r="J44" s="327">
        <v>6660.31</v>
      </c>
      <c r="K44" s="114">
        <v>6548.98</v>
      </c>
      <c r="L44" s="355">
        <v>6439.51</v>
      </c>
      <c r="M44" s="246">
        <v>6331.87</v>
      </c>
      <c r="N44" s="222">
        <v>6226.03</v>
      </c>
    </row>
    <row r="45" spans="1:14">
      <c r="A45" s="221" t="s">
        <v>354</v>
      </c>
      <c r="B45" s="327">
        <v>5989.23</v>
      </c>
      <c r="C45" s="327">
        <v>5880.44</v>
      </c>
      <c r="D45" s="327">
        <f t="shared" si="1"/>
        <v>5880.44</v>
      </c>
      <c r="E45" s="327">
        <f t="shared" si="0"/>
        <v>5782.14</v>
      </c>
      <c r="F45" s="327">
        <f t="shared" si="2"/>
        <v>5685.49</v>
      </c>
      <c r="G45" s="398">
        <v>5590.45</v>
      </c>
      <c r="H45" s="327">
        <f t="shared" si="3"/>
        <v>5497</v>
      </c>
      <c r="I45" s="327">
        <v>5405.11</v>
      </c>
      <c r="J45" s="327">
        <v>5314.76</v>
      </c>
      <c r="K45" s="114">
        <v>5225.92</v>
      </c>
      <c r="L45" s="355">
        <v>5138.5600000000004</v>
      </c>
      <c r="M45" s="246">
        <v>5052.66</v>
      </c>
      <c r="N45" s="222">
        <v>4968.2</v>
      </c>
    </row>
    <row r="46" spans="1:14">
      <c r="A46" s="221" t="s">
        <v>355</v>
      </c>
      <c r="B46" s="327">
        <v>3588.74</v>
      </c>
      <c r="C46" s="327">
        <v>3523.55</v>
      </c>
      <c r="D46" s="327">
        <f t="shared" si="1"/>
        <v>3523.55</v>
      </c>
      <c r="E46" s="327">
        <f t="shared" si="0"/>
        <v>3464.65</v>
      </c>
      <c r="F46" s="327">
        <f t="shared" si="2"/>
        <v>3406.74</v>
      </c>
      <c r="G46" s="398">
        <v>3349.79</v>
      </c>
      <c r="H46" s="327">
        <f t="shared" si="3"/>
        <v>3293.8</v>
      </c>
      <c r="I46" s="327">
        <v>3238.74</v>
      </c>
      <c r="J46" s="327">
        <v>3184.6</v>
      </c>
      <c r="K46" s="114">
        <v>3131.37</v>
      </c>
      <c r="L46" s="355">
        <v>3079.03</v>
      </c>
      <c r="M46" s="246">
        <v>3027.56</v>
      </c>
      <c r="N46" s="222">
        <v>2976.95</v>
      </c>
    </row>
    <row r="47" spans="1:14">
      <c r="A47" s="221" t="s">
        <v>356</v>
      </c>
      <c r="B47" s="327">
        <v>3176.13</v>
      </c>
      <c r="C47" s="327">
        <v>3118.44</v>
      </c>
      <c r="D47" s="327">
        <f t="shared" si="1"/>
        <v>3118.44</v>
      </c>
      <c r="E47" s="327">
        <f t="shared" si="0"/>
        <v>3066.31</v>
      </c>
      <c r="F47" s="327">
        <f t="shared" si="2"/>
        <v>3015.05</v>
      </c>
      <c r="G47" s="398">
        <v>2964.65</v>
      </c>
      <c r="H47" s="327">
        <f t="shared" si="3"/>
        <v>2915.09</v>
      </c>
      <c r="I47" s="327">
        <v>2866.36</v>
      </c>
      <c r="J47" s="327">
        <v>2818.45</v>
      </c>
      <c r="K47" s="114">
        <v>2771.34</v>
      </c>
      <c r="L47" s="355">
        <v>2725.01</v>
      </c>
      <c r="M47" s="246">
        <v>2679.46</v>
      </c>
      <c r="N47" s="222">
        <v>2634.67</v>
      </c>
    </row>
    <row r="48" spans="1:14">
      <c r="A48" s="221" t="s">
        <v>357</v>
      </c>
      <c r="B48" s="327">
        <v>22220.46</v>
      </c>
      <c r="C48" s="327">
        <v>21816.85</v>
      </c>
      <c r="D48" s="327">
        <f t="shared" si="1"/>
        <v>21816.85</v>
      </c>
      <c r="E48" s="327">
        <f t="shared" si="0"/>
        <v>21452.16</v>
      </c>
      <c r="F48" s="327">
        <f t="shared" si="2"/>
        <v>21093.57</v>
      </c>
      <c r="G48" s="398">
        <v>20740.97</v>
      </c>
      <c r="H48" s="327">
        <f t="shared" si="3"/>
        <v>20394.27</v>
      </c>
      <c r="I48" s="327">
        <v>20053.36</v>
      </c>
      <c r="J48" s="327">
        <v>19718.150000000001</v>
      </c>
      <c r="K48" s="114">
        <v>19388.54</v>
      </c>
      <c r="L48" s="355">
        <v>19064.439999999999</v>
      </c>
      <c r="M48" s="246">
        <v>18745.759999999998</v>
      </c>
      <c r="N48" s="222">
        <v>18432.41</v>
      </c>
    </row>
    <row r="49" spans="1:14">
      <c r="A49" s="221" t="s">
        <v>358</v>
      </c>
      <c r="B49" s="327">
        <v>37617.019999999997</v>
      </c>
      <c r="C49" s="327">
        <v>36933.75</v>
      </c>
      <c r="D49" s="327">
        <f t="shared" si="1"/>
        <v>36933.75</v>
      </c>
      <c r="E49" s="327">
        <f t="shared" si="0"/>
        <v>36316.370000000003</v>
      </c>
      <c r="F49" s="327">
        <f t="shared" si="2"/>
        <v>35709.31</v>
      </c>
      <c r="G49" s="398">
        <v>35112.400000000001</v>
      </c>
      <c r="H49" s="327">
        <f t="shared" si="3"/>
        <v>34525.47</v>
      </c>
      <c r="I49" s="327">
        <v>33948.35</v>
      </c>
      <c r="J49" s="327">
        <v>33380.879999999997</v>
      </c>
      <c r="K49" s="114">
        <v>32822.89</v>
      </c>
      <c r="L49" s="355">
        <v>32274.23</v>
      </c>
      <c r="M49" s="246">
        <v>31734.74</v>
      </c>
      <c r="N49" s="222">
        <v>31204.27</v>
      </c>
    </row>
    <row r="50" spans="1:14">
      <c r="A50" s="221" t="s">
        <v>359</v>
      </c>
      <c r="B50" s="327">
        <v>3133.69</v>
      </c>
      <c r="C50" s="327">
        <v>3076.77</v>
      </c>
      <c r="D50" s="327">
        <f t="shared" si="1"/>
        <v>3076.77</v>
      </c>
      <c r="E50" s="327">
        <f t="shared" si="0"/>
        <v>3025.34</v>
      </c>
      <c r="F50" s="327">
        <f t="shared" si="2"/>
        <v>2974.77</v>
      </c>
      <c r="G50" s="398">
        <v>2925.04</v>
      </c>
      <c r="H50" s="327">
        <f t="shared" si="3"/>
        <v>2876.15</v>
      </c>
      <c r="I50" s="327">
        <v>2828.07</v>
      </c>
      <c r="J50" s="327">
        <v>2780.8</v>
      </c>
      <c r="K50" s="114">
        <v>2734.32</v>
      </c>
      <c r="L50" s="355">
        <v>2688.61</v>
      </c>
      <c r="M50" s="246">
        <v>2643.67</v>
      </c>
      <c r="N50" s="222">
        <v>2599.48</v>
      </c>
    </row>
    <row r="51" spans="1:14">
      <c r="A51" s="221" t="s">
        <v>360</v>
      </c>
      <c r="B51" s="327">
        <v>2152.86</v>
      </c>
      <c r="C51" s="327">
        <v>2113.7600000000002</v>
      </c>
      <c r="D51" s="327">
        <f t="shared" si="1"/>
        <v>2113.7600000000002</v>
      </c>
      <c r="E51" s="327">
        <f t="shared" si="0"/>
        <v>2078.4299999999998</v>
      </c>
      <c r="F51" s="327">
        <f t="shared" si="2"/>
        <v>2043.69</v>
      </c>
      <c r="G51" s="398">
        <v>2009.53</v>
      </c>
      <c r="H51" s="327">
        <f t="shared" si="3"/>
        <v>1975.94</v>
      </c>
      <c r="I51" s="327">
        <v>1942.91</v>
      </c>
      <c r="J51" s="327">
        <v>1910.43</v>
      </c>
      <c r="K51" s="114">
        <v>1878.5</v>
      </c>
      <c r="L51" s="355">
        <v>1847.1</v>
      </c>
      <c r="M51" s="246">
        <v>1816.22</v>
      </c>
      <c r="N51" s="222">
        <v>1785.86</v>
      </c>
    </row>
    <row r="52" spans="1:14">
      <c r="A52" s="221" t="s">
        <v>361</v>
      </c>
      <c r="B52" s="327">
        <v>1856.89</v>
      </c>
      <c r="C52" s="327">
        <v>1823.16</v>
      </c>
      <c r="D52" s="327">
        <f t="shared" si="1"/>
        <v>1823.16</v>
      </c>
      <c r="E52" s="327">
        <f t="shared" si="0"/>
        <v>1792.68</v>
      </c>
      <c r="F52" s="327">
        <f t="shared" si="2"/>
        <v>1762.71</v>
      </c>
      <c r="G52" s="398">
        <v>1733.24</v>
      </c>
      <c r="H52" s="327">
        <f t="shared" si="3"/>
        <v>1704.27</v>
      </c>
      <c r="I52" s="327">
        <v>1675.78</v>
      </c>
      <c r="J52" s="327">
        <v>1647.77</v>
      </c>
      <c r="K52" s="114">
        <v>1620.23</v>
      </c>
      <c r="L52" s="355">
        <v>1593.15</v>
      </c>
      <c r="M52" s="246">
        <v>1566.52</v>
      </c>
      <c r="N52" s="222">
        <v>1540.33</v>
      </c>
    </row>
    <row r="53" spans="1:14">
      <c r="A53" s="221" t="s">
        <v>362</v>
      </c>
      <c r="B53" s="327">
        <v>1802.9</v>
      </c>
      <c r="C53" s="327">
        <v>1770.15</v>
      </c>
      <c r="D53" s="327">
        <f t="shared" si="1"/>
        <v>1770.15</v>
      </c>
      <c r="E53" s="327">
        <f t="shared" si="0"/>
        <v>1740.56</v>
      </c>
      <c r="F53" s="327">
        <f t="shared" si="2"/>
        <v>1711.47</v>
      </c>
      <c r="G53" s="398">
        <v>1682.86</v>
      </c>
      <c r="H53" s="327">
        <f t="shared" si="3"/>
        <v>1654.73</v>
      </c>
      <c r="I53" s="327">
        <v>1627.07</v>
      </c>
      <c r="J53" s="327">
        <v>1599.87</v>
      </c>
      <c r="K53" s="114">
        <v>1573.13</v>
      </c>
      <c r="L53" s="355">
        <v>1546.83</v>
      </c>
      <c r="M53" s="246">
        <v>1520.97</v>
      </c>
      <c r="N53" s="222">
        <v>1495.55</v>
      </c>
    </row>
    <row r="54" spans="1:14">
      <c r="A54" s="221" t="s">
        <v>363</v>
      </c>
      <c r="B54" s="327">
        <v>2509.92</v>
      </c>
      <c r="C54" s="327">
        <v>2464.33</v>
      </c>
      <c r="D54" s="327">
        <f t="shared" si="1"/>
        <v>2464.33</v>
      </c>
      <c r="E54" s="327">
        <f t="shared" si="0"/>
        <v>2423.14</v>
      </c>
      <c r="F54" s="327">
        <f t="shared" si="2"/>
        <v>2382.64</v>
      </c>
      <c r="G54" s="398">
        <v>2342.81</v>
      </c>
      <c r="H54" s="327">
        <f t="shared" si="3"/>
        <v>2303.65</v>
      </c>
      <c r="I54" s="327">
        <v>2265.14</v>
      </c>
      <c r="J54" s="327">
        <v>2227.2800000000002</v>
      </c>
      <c r="K54" s="114">
        <v>2190.0500000000002</v>
      </c>
      <c r="L54" s="355">
        <v>2153.44</v>
      </c>
      <c r="M54" s="246">
        <v>2117.44</v>
      </c>
      <c r="N54" s="222">
        <v>2082.0500000000002</v>
      </c>
    </row>
    <row r="55" spans="1:14">
      <c r="A55" s="221" t="s">
        <v>364</v>
      </c>
      <c r="B55" s="327">
        <v>9177.41</v>
      </c>
      <c r="C55" s="327">
        <v>9010.7099999999991</v>
      </c>
      <c r="D55" s="327">
        <f t="shared" si="1"/>
        <v>9010.7099999999991</v>
      </c>
      <c r="E55" s="327">
        <f t="shared" si="0"/>
        <v>8860.09</v>
      </c>
      <c r="F55" s="327">
        <f t="shared" si="2"/>
        <v>8711.99</v>
      </c>
      <c r="G55" s="398">
        <v>8566.36</v>
      </c>
      <c r="H55" s="327">
        <f t="shared" si="3"/>
        <v>8423.17</v>
      </c>
      <c r="I55" s="327">
        <v>8282.3700000000008</v>
      </c>
      <c r="J55" s="327">
        <v>8143.92</v>
      </c>
      <c r="K55" s="114">
        <v>8007.79</v>
      </c>
      <c r="L55" s="355">
        <v>7873.93</v>
      </c>
      <c r="M55" s="246">
        <v>7742.31</v>
      </c>
      <c r="N55" s="222">
        <f>5363.62+2249.27</f>
        <v>7612.8899999999994</v>
      </c>
    </row>
    <row r="56" spans="1:14">
      <c r="A56" s="221" t="s">
        <v>365</v>
      </c>
      <c r="B56" s="327">
        <v>4744.18</v>
      </c>
      <c r="C56" s="327">
        <v>4658.01</v>
      </c>
      <c r="D56" s="327">
        <f t="shared" si="1"/>
        <v>4658.01</v>
      </c>
      <c r="E56" s="327">
        <f t="shared" si="0"/>
        <v>4580.1499999999996</v>
      </c>
      <c r="F56" s="327">
        <f t="shared" si="2"/>
        <v>4503.59</v>
      </c>
      <c r="G56" s="398">
        <v>4428.3100000000004</v>
      </c>
      <c r="H56" s="327">
        <f t="shared" si="3"/>
        <v>4354.29</v>
      </c>
      <c r="I56" s="327">
        <v>4281.5</v>
      </c>
      <c r="J56" s="327">
        <v>4209.93</v>
      </c>
      <c r="K56" s="114">
        <v>4139.5600000000004</v>
      </c>
      <c r="L56" s="355">
        <v>4070.36</v>
      </c>
      <c r="M56" s="246">
        <v>4002.32</v>
      </c>
      <c r="N56" s="222">
        <v>3935.42</v>
      </c>
    </row>
    <row r="57" spans="1:14">
      <c r="A57" s="221" t="s">
        <v>366</v>
      </c>
      <c r="B57" s="327">
        <v>9462.35</v>
      </c>
      <c r="C57" s="327">
        <v>9290.48</v>
      </c>
      <c r="D57" s="327">
        <f t="shared" si="1"/>
        <v>9290.48</v>
      </c>
      <c r="E57" s="327">
        <f t="shared" si="0"/>
        <v>9135.18</v>
      </c>
      <c r="F57" s="327">
        <f t="shared" si="2"/>
        <v>8982.48</v>
      </c>
      <c r="G57" s="398">
        <v>8832.33</v>
      </c>
      <c r="H57" s="327">
        <f t="shared" si="3"/>
        <v>8684.69</v>
      </c>
      <c r="I57" s="327">
        <v>8539.52</v>
      </c>
      <c r="J57" s="327">
        <v>8396.77</v>
      </c>
      <c r="K57" s="114">
        <v>8256.41</v>
      </c>
      <c r="L57" s="355">
        <v>8118.4</v>
      </c>
      <c r="M57" s="246">
        <v>7982.69</v>
      </c>
      <c r="N57" s="222">
        <v>7849.25</v>
      </c>
    </row>
    <row r="58" spans="1:14">
      <c r="A58" s="221" t="s">
        <v>367</v>
      </c>
      <c r="B58" s="327">
        <v>1930.04</v>
      </c>
      <c r="C58" s="327">
        <v>1894.98</v>
      </c>
      <c r="D58" s="327">
        <f t="shared" si="1"/>
        <v>1894.98</v>
      </c>
      <c r="E58" s="327">
        <f t="shared" si="0"/>
        <v>1863.3</v>
      </c>
      <c r="F58" s="327">
        <f t="shared" si="2"/>
        <v>1832.15</v>
      </c>
      <c r="G58" s="398">
        <v>1801.52</v>
      </c>
      <c r="H58" s="327">
        <f t="shared" si="3"/>
        <v>1771.41</v>
      </c>
      <c r="I58" s="327">
        <v>1741.8</v>
      </c>
      <c r="J58" s="327">
        <v>1712.68</v>
      </c>
      <c r="K58" s="114">
        <v>1684.05</v>
      </c>
      <c r="L58" s="355">
        <v>1655.9</v>
      </c>
      <c r="M58" s="246">
        <v>1628.22</v>
      </c>
      <c r="N58" s="222">
        <v>1601</v>
      </c>
    </row>
    <row r="59" spans="1:14">
      <c r="A59" s="221" t="s">
        <v>368</v>
      </c>
      <c r="B59" s="327">
        <v>2050.1799999999998</v>
      </c>
      <c r="C59" s="327">
        <v>2012.94</v>
      </c>
      <c r="D59" s="327">
        <f t="shared" si="1"/>
        <v>2012.94</v>
      </c>
      <c r="E59" s="327">
        <f t="shared" si="0"/>
        <v>1979.29</v>
      </c>
      <c r="F59" s="327">
        <f t="shared" si="2"/>
        <v>1946.2</v>
      </c>
      <c r="G59" s="398">
        <v>1913.67</v>
      </c>
      <c r="H59" s="327">
        <f t="shared" si="3"/>
        <v>1881.68</v>
      </c>
      <c r="I59" s="327">
        <v>1850.23</v>
      </c>
      <c r="J59" s="327">
        <v>1819.3</v>
      </c>
      <c r="K59" s="114">
        <v>1788.89</v>
      </c>
      <c r="L59" s="355">
        <v>1758.99</v>
      </c>
      <c r="M59" s="246">
        <v>1729.59</v>
      </c>
      <c r="N59" s="222">
        <v>1700.68</v>
      </c>
    </row>
    <row r="60" spans="1:14">
      <c r="A60" s="221" t="s">
        <v>369</v>
      </c>
      <c r="B60" s="327">
        <v>3738.35</v>
      </c>
      <c r="C60" s="327">
        <v>3670.45</v>
      </c>
      <c r="D60" s="327">
        <f t="shared" si="1"/>
        <v>3670.45</v>
      </c>
      <c r="E60" s="327">
        <f t="shared" si="0"/>
        <v>3609.1</v>
      </c>
      <c r="F60" s="327">
        <f t="shared" si="2"/>
        <v>3548.77</v>
      </c>
      <c r="G60" s="398">
        <v>3489.45</v>
      </c>
      <c r="H60" s="327">
        <f t="shared" si="3"/>
        <v>3431.12</v>
      </c>
      <c r="I60" s="327">
        <v>3373.77</v>
      </c>
      <c r="J60" s="327">
        <v>3317.37</v>
      </c>
      <c r="K60" s="114">
        <v>3261.92</v>
      </c>
      <c r="L60" s="355">
        <v>3207.39</v>
      </c>
      <c r="M60" s="246">
        <v>3153.78</v>
      </c>
      <c r="N60" s="222">
        <v>3101.06</v>
      </c>
    </row>
    <row r="61" spans="1:14">
      <c r="A61" s="221" t="s">
        <v>370</v>
      </c>
      <c r="B61" s="327">
        <v>3840.22</v>
      </c>
      <c r="C61" s="327">
        <v>3770.47</v>
      </c>
      <c r="D61" s="327">
        <f t="shared" si="1"/>
        <v>3770.47</v>
      </c>
      <c r="E61" s="327">
        <f t="shared" si="0"/>
        <v>3707.44</v>
      </c>
      <c r="F61" s="327">
        <f t="shared" si="2"/>
        <v>3645.47</v>
      </c>
      <c r="G61" s="398">
        <v>3584.53</v>
      </c>
      <c r="H61" s="327">
        <f t="shared" si="3"/>
        <v>3524.61</v>
      </c>
      <c r="I61" s="327">
        <v>3465.69</v>
      </c>
      <c r="J61" s="327">
        <v>3407.76</v>
      </c>
      <c r="K61" s="114">
        <v>3350.8</v>
      </c>
      <c r="L61" s="355">
        <v>3294.79</v>
      </c>
      <c r="M61" s="246">
        <v>3239.71</v>
      </c>
      <c r="N61" s="222">
        <v>3185.56</v>
      </c>
    </row>
    <row r="62" spans="1:14">
      <c r="A62" s="221" t="s">
        <v>371</v>
      </c>
      <c r="B62" s="327">
        <v>4753.42</v>
      </c>
      <c r="C62" s="327">
        <v>4667.08</v>
      </c>
      <c r="D62" s="327">
        <f t="shared" si="1"/>
        <v>4667.08</v>
      </c>
      <c r="E62" s="327">
        <f t="shared" si="0"/>
        <v>4589.07</v>
      </c>
      <c r="F62" s="327">
        <f t="shared" si="2"/>
        <v>4512.3599999999997</v>
      </c>
      <c r="G62" s="398">
        <v>4436.93</v>
      </c>
      <c r="H62" s="327">
        <f t="shared" si="3"/>
        <v>4362.76</v>
      </c>
      <c r="I62" s="327">
        <v>4289.83</v>
      </c>
      <c r="J62" s="327">
        <v>4218.12</v>
      </c>
      <c r="K62" s="114">
        <v>4147.6099999999997</v>
      </c>
      <c r="L62" s="355">
        <v>4078.28</v>
      </c>
      <c r="M62" s="246">
        <v>4010.11</v>
      </c>
      <c r="N62" s="222">
        <v>3943.08</v>
      </c>
    </row>
    <row r="63" spans="1:14">
      <c r="A63" s="221" t="s">
        <v>372</v>
      </c>
      <c r="B63" s="327">
        <v>3541.69</v>
      </c>
      <c r="C63" s="327">
        <v>3477.36</v>
      </c>
      <c r="D63" s="327">
        <f t="shared" si="1"/>
        <v>3477.36</v>
      </c>
      <c r="E63" s="327">
        <f t="shared" si="0"/>
        <v>3419.23</v>
      </c>
      <c r="F63" s="327">
        <f t="shared" si="2"/>
        <v>3362.07</v>
      </c>
      <c r="G63" s="398">
        <v>3305.87</v>
      </c>
      <c r="H63" s="327">
        <f t="shared" si="3"/>
        <v>3250.61</v>
      </c>
      <c r="I63" s="327">
        <v>3196.27</v>
      </c>
      <c r="J63" s="327">
        <v>3142.84</v>
      </c>
      <c r="K63" s="114">
        <v>3090.3</v>
      </c>
      <c r="L63" s="355">
        <v>3038.64</v>
      </c>
      <c r="M63" s="246">
        <v>2987.85</v>
      </c>
      <c r="N63" s="222">
        <v>2937.91</v>
      </c>
    </row>
    <row r="64" spans="1:14">
      <c r="A64" s="221" t="s">
        <v>373</v>
      </c>
      <c r="B64" s="327">
        <v>9537.83</v>
      </c>
      <c r="C64" s="327">
        <v>9364.59</v>
      </c>
      <c r="D64" s="327">
        <f t="shared" si="1"/>
        <v>9364.59</v>
      </c>
      <c r="E64" s="327">
        <f t="shared" si="0"/>
        <v>9208.0499999999993</v>
      </c>
      <c r="F64" s="327">
        <f t="shared" si="2"/>
        <v>9054.1299999999992</v>
      </c>
      <c r="G64" s="398">
        <v>8902.7800000000007</v>
      </c>
      <c r="H64" s="327">
        <f t="shared" si="3"/>
        <v>8753.9599999999991</v>
      </c>
      <c r="I64" s="327">
        <v>8607.6299999999992</v>
      </c>
      <c r="J64" s="327">
        <v>8463.75</v>
      </c>
      <c r="K64" s="114">
        <v>8322.27</v>
      </c>
      <c r="L64" s="355">
        <v>8183.16</v>
      </c>
      <c r="M64" s="246">
        <v>8046.37</v>
      </c>
      <c r="N64" s="222">
        <v>7911.87</v>
      </c>
    </row>
    <row r="65" spans="1:14">
      <c r="A65" s="221" t="s">
        <v>374</v>
      </c>
      <c r="B65" s="327">
        <v>4510.5</v>
      </c>
      <c r="C65" s="327">
        <v>4428.57</v>
      </c>
      <c r="D65" s="327">
        <f t="shared" si="1"/>
        <v>4428.57</v>
      </c>
      <c r="E65" s="327">
        <f t="shared" si="0"/>
        <v>4354.54</v>
      </c>
      <c r="F65" s="327">
        <f t="shared" si="2"/>
        <v>4281.75</v>
      </c>
      <c r="G65" s="398">
        <v>4210.18</v>
      </c>
      <c r="H65" s="327">
        <f t="shared" si="3"/>
        <v>4139.8</v>
      </c>
      <c r="I65" s="327">
        <v>4070.6</v>
      </c>
      <c r="J65" s="327">
        <v>4002.56</v>
      </c>
      <c r="K65" s="114">
        <v>3935.65</v>
      </c>
      <c r="L65" s="355">
        <v>3869.86</v>
      </c>
      <c r="M65" s="246">
        <v>3805.17</v>
      </c>
      <c r="N65" s="222">
        <v>3741.56</v>
      </c>
    </row>
    <row r="66" spans="1:14">
      <c r="A66" s="221" t="s">
        <v>375</v>
      </c>
      <c r="B66" s="327">
        <v>1380.77</v>
      </c>
      <c r="C66" s="327">
        <v>1355.69</v>
      </c>
      <c r="D66" s="327">
        <f t="shared" si="1"/>
        <v>1355.69</v>
      </c>
      <c r="E66" s="327">
        <f t="shared" ref="E66:E124" si="4">ROUND(((F66*1.02*0.85)+(F66*0.15)),2)</f>
        <v>1333.03</v>
      </c>
      <c r="F66" s="327">
        <f t="shared" si="2"/>
        <v>1310.75</v>
      </c>
      <c r="G66" s="398">
        <v>1288.8399999999999</v>
      </c>
      <c r="H66" s="327">
        <f t="shared" si="3"/>
        <v>1267.3</v>
      </c>
      <c r="I66" s="327">
        <v>1246.1199999999999</v>
      </c>
      <c r="J66" s="327">
        <v>1225.29</v>
      </c>
      <c r="K66" s="114">
        <v>1204.81</v>
      </c>
      <c r="L66" s="355">
        <v>1184.67</v>
      </c>
      <c r="M66" s="246">
        <v>1164.8699999999999</v>
      </c>
      <c r="N66" s="222">
        <v>1145.4000000000001</v>
      </c>
    </row>
    <row r="67" spans="1:14">
      <c r="A67" s="221" t="s">
        <v>376</v>
      </c>
      <c r="B67" s="327">
        <v>3731.94</v>
      </c>
      <c r="C67" s="327">
        <v>3664.15</v>
      </c>
      <c r="D67" s="327">
        <f t="shared" ref="D67:D125" si="5">ROUND(((E67*1.02*0.85)+(E67*0.15)),2)</f>
        <v>3664.15</v>
      </c>
      <c r="E67" s="327">
        <f t="shared" si="4"/>
        <v>3602.9</v>
      </c>
      <c r="F67" s="327">
        <f t="shared" ref="F67:F125" si="6">ROUND(((G67*1.02*0.85)+(G67*0.15)),2)</f>
        <v>3542.67</v>
      </c>
      <c r="G67" s="398">
        <v>3483.45</v>
      </c>
      <c r="H67" s="327">
        <f t="shared" ref="H67:H125" si="7">ROUND(((I67*1.02*0.85)+(I67*0.15)),2)</f>
        <v>3425.22</v>
      </c>
      <c r="I67" s="327">
        <v>3367.96</v>
      </c>
      <c r="J67" s="327">
        <v>3311.66</v>
      </c>
      <c r="K67" s="114">
        <v>3256.3</v>
      </c>
      <c r="L67" s="355">
        <v>3201.87</v>
      </c>
      <c r="M67" s="246">
        <v>3148.35</v>
      </c>
      <c r="N67" s="222">
        <v>3095.72</v>
      </c>
    </row>
    <row r="68" spans="1:14">
      <c r="A68" s="221" t="s">
        <v>377</v>
      </c>
      <c r="B68" s="327">
        <v>4415.3900000000003</v>
      </c>
      <c r="C68" s="327">
        <v>4335.1899999999996</v>
      </c>
      <c r="D68" s="327">
        <f t="shared" si="5"/>
        <v>4335.1899999999996</v>
      </c>
      <c r="E68" s="327">
        <f t="shared" si="4"/>
        <v>4262.72</v>
      </c>
      <c r="F68" s="327">
        <f t="shared" si="6"/>
        <v>4191.47</v>
      </c>
      <c r="G68" s="398">
        <v>4121.41</v>
      </c>
      <c r="H68" s="327">
        <f t="shared" si="7"/>
        <v>4052.52</v>
      </c>
      <c r="I68" s="327">
        <v>3984.78</v>
      </c>
      <c r="J68" s="327">
        <v>3918.17</v>
      </c>
      <c r="K68" s="114">
        <v>3852.67</v>
      </c>
      <c r="L68" s="355">
        <v>3788.27</v>
      </c>
      <c r="M68" s="246">
        <v>3724.95</v>
      </c>
      <c r="N68" s="222">
        <v>3662.68</v>
      </c>
    </row>
    <row r="69" spans="1:14">
      <c r="A69" s="221" t="s">
        <v>378</v>
      </c>
      <c r="B69" s="327">
        <v>4213.07</v>
      </c>
      <c r="C69" s="327">
        <v>4136.54</v>
      </c>
      <c r="D69" s="327">
        <f t="shared" si="5"/>
        <v>4136.54</v>
      </c>
      <c r="E69" s="327">
        <f t="shared" si="4"/>
        <v>4067.39</v>
      </c>
      <c r="F69" s="327">
        <f t="shared" si="6"/>
        <v>3999.4</v>
      </c>
      <c r="G69" s="398">
        <v>3932.55</v>
      </c>
      <c r="H69" s="327">
        <f t="shared" si="7"/>
        <v>3866.81</v>
      </c>
      <c r="I69" s="327">
        <v>3802.17</v>
      </c>
      <c r="J69" s="327">
        <v>3738.61</v>
      </c>
      <c r="K69" s="114">
        <v>3676.12</v>
      </c>
      <c r="L69" s="355">
        <v>3614.67</v>
      </c>
      <c r="M69" s="246">
        <v>3554.25</v>
      </c>
      <c r="N69" s="222">
        <v>3494.84</v>
      </c>
    </row>
    <row r="70" spans="1:14">
      <c r="A70" s="221" t="s">
        <v>379</v>
      </c>
      <c r="B70" s="327">
        <v>3922.79</v>
      </c>
      <c r="C70" s="327">
        <v>3851.54</v>
      </c>
      <c r="D70" s="327">
        <f t="shared" si="5"/>
        <v>3851.54</v>
      </c>
      <c r="E70" s="327">
        <f t="shared" si="4"/>
        <v>3787.16</v>
      </c>
      <c r="F70" s="327">
        <f t="shared" si="6"/>
        <v>3723.85</v>
      </c>
      <c r="G70" s="398">
        <v>3661.6</v>
      </c>
      <c r="H70" s="327">
        <f t="shared" si="7"/>
        <v>3600.39</v>
      </c>
      <c r="I70" s="327">
        <v>3540.21</v>
      </c>
      <c r="J70" s="327">
        <v>3481.03</v>
      </c>
      <c r="K70" s="114">
        <v>3422.84</v>
      </c>
      <c r="L70" s="355">
        <v>3365.62</v>
      </c>
      <c r="M70" s="246">
        <v>3309.36</v>
      </c>
      <c r="N70" s="222">
        <v>3254.04</v>
      </c>
    </row>
    <row r="71" spans="1:14">
      <c r="A71" s="221" t="s">
        <v>380</v>
      </c>
      <c r="B71" s="327">
        <v>4246.22</v>
      </c>
      <c r="C71" s="327">
        <v>4169.09</v>
      </c>
      <c r="D71" s="327">
        <f t="shared" si="5"/>
        <v>4169.09</v>
      </c>
      <c r="E71" s="327">
        <f t="shared" si="4"/>
        <v>4099.3999999999996</v>
      </c>
      <c r="F71" s="327">
        <f t="shared" si="6"/>
        <v>4030.88</v>
      </c>
      <c r="G71" s="398">
        <v>3963.5</v>
      </c>
      <c r="H71" s="327">
        <f t="shared" si="7"/>
        <v>3897.25</v>
      </c>
      <c r="I71" s="327">
        <v>3832.1</v>
      </c>
      <c r="J71" s="327">
        <v>3768.04</v>
      </c>
      <c r="K71" s="114">
        <v>3705.05</v>
      </c>
      <c r="L71" s="355">
        <v>3643.12</v>
      </c>
      <c r="M71" s="246">
        <v>3582.22</v>
      </c>
      <c r="N71" s="222">
        <v>3522.34</v>
      </c>
    </row>
    <row r="72" spans="1:14">
      <c r="A72" s="221" t="s">
        <v>381</v>
      </c>
      <c r="B72" s="327">
        <v>7498.84</v>
      </c>
      <c r="C72" s="327">
        <v>7362.63</v>
      </c>
      <c r="D72" s="327">
        <f t="shared" si="5"/>
        <v>7362.63</v>
      </c>
      <c r="E72" s="327">
        <f t="shared" si="4"/>
        <v>7239.56</v>
      </c>
      <c r="F72" s="327">
        <f t="shared" si="6"/>
        <v>7118.54</v>
      </c>
      <c r="G72" s="398">
        <v>6999.55</v>
      </c>
      <c r="H72" s="327">
        <f t="shared" si="7"/>
        <v>6882.55</v>
      </c>
      <c r="I72" s="327">
        <v>6767.5</v>
      </c>
      <c r="J72" s="327">
        <v>6654.38</v>
      </c>
      <c r="K72" s="114">
        <v>6543.15</v>
      </c>
      <c r="L72" s="355">
        <v>6433.78</v>
      </c>
      <c r="M72" s="246">
        <v>6326.23</v>
      </c>
      <c r="N72" s="222">
        <v>6220.48</v>
      </c>
    </row>
    <row r="73" spans="1:14">
      <c r="A73" s="221" t="s">
        <v>382</v>
      </c>
      <c r="B73" s="327">
        <v>2624.23</v>
      </c>
      <c r="C73" s="327">
        <v>2576.56</v>
      </c>
      <c r="D73" s="327">
        <f t="shared" si="5"/>
        <v>2576.56</v>
      </c>
      <c r="E73" s="327">
        <f t="shared" si="4"/>
        <v>2533.4899999999998</v>
      </c>
      <c r="F73" s="327">
        <f t="shared" si="6"/>
        <v>2491.14</v>
      </c>
      <c r="G73" s="398">
        <v>2449.5</v>
      </c>
      <c r="H73" s="327">
        <f t="shared" si="7"/>
        <v>2408.5500000000002</v>
      </c>
      <c r="I73" s="327">
        <v>2368.29</v>
      </c>
      <c r="J73" s="327">
        <v>2328.6999999999998</v>
      </c>
      <c r="K73" s="114">
        <v>2289.77</v>
      </c>
      <c r="L73" s="355">
        <v>2251.4899999999998</v>
      </c>
      <c r="M73" s="246">
        <v>2213.85</v>
      </c>
      <c r="N73" s="222">
        <v>2176.84</v>
      </c>
    </row>
    <row r="74" spans="1:14">
      <c r="A74" s="221" t="s">
        <v>383</v>
      </c>
      <c r="B74" s="327">
        <v>8176.63</v>
      </c>
      <c r="C74" s="327">
        <v>8028.11</v>
      </c>
      <c r="D74" s="327">
        <f t="shared" si="5"/>
        <v>8028.11</v>
      </c>
      <c r="E74" s="327">
        <f t="shared" si="4"/>
        <v>7893.91</v>
      </c>
      <c r="F74" s="327">
        <f t="shared" si="6"/>
        <v>7761.96</v>
      </c>
      <c r="G74" s="398">
        <v>7632.21</v>
      </c>
      <c r="H74" s="327">
        <f t="shared" si="7"/>
        <v>7504.63</v>
      </c>
      <c r="I74" s="327">
        <v>7379.18</v>
      </c>
      <c r="J74" s="327">
        <v>7255.83</v>
      </c>
      <c r="K74" s="114">
        <v>7134.54</v>
      </c>
      <c r="L74" s="355">
        <v>7015.28</v>
      </c>
      <c r="M74" s="246">
        <v>6898.01</v>
      </c>
      <c r="N74" s="222">
        <v>6782.7</v>
      </c>
    </row>
    <row r="75" spans="1:14">
      <c r="A75" s="221" t="s">
        <v>384</v>
      </c>
      <c r="B75" s="327">
        <v>1218.01</v>
      </c>
      <c r="C75" s="327">
        <v>1195.8900000000001</v>
      </c>
      <c r="D75" s="327">
        <f t="shared" si="5"/>
        <v>1195.8900000000001</v>
      </c>
      <c r="E75" s="327">
        <f t="shared" si="4"/>
        <v>1175.9000000000001</v>
      </c>
      <c r="F75" s="327">
        <f t="shared" si="6"/>
        <v>1156.24</v>
      </c>
      <c r="G75" s="398">
        <v>1136.9100000000001</v>
      </c>
      <c r="H75" s="327">
        <f t="shared" si="7"/>
        <v>1117.9100000000001</v>
      </c>
      <c r="I75" s="327">
        <v>1099.22</v>
      </c>
      <c r="J75" s="327">
        <v>1080.8499999999999</v>
      </c>
      <c r="K75" s="114">
        <v>1062.78</v>
      </c>
      <c r="L75" s="355">
        <v>1045.01</v>
      </c>
      <c r="M75" s="246">
        <v>1027.54</v>
      </c>
      <c r="N75" s="222">
        <v>1010.36</v>
      </c>
    </row>
    <row r="76" spans="1:14">
      <c r="A76" s="221" t="s">
        <v>385</v>
      </c>
      <c r="B76" s="327">
        <v>15192.38</v>
      </c>
      <c r="C76" s="327">
        <v>14916.43</v>
      </c>
      <c r="D76" s="327">
        <f t="shared" si="5"/>
        <v>14916.43</v>
      </c>
      <c r="E76" s="327">
        <f t="shared" si="4"/>
        <v>14667.09</v>
      </c>
      <c r="F76" s="327">
        <f t="shared" si="6"/>
        <v>14421.92</v>
      </c>
      <c r="G76" s="398">
        <v>14180.85</v>
      </c>
      <c r="H76" s="327">
        <f t="shared" si="7"/>
        <v>13943.81</v>
      </c>
      <c r="I76" s="327">
        <v>13710.73</v>
      </c>
      <c r="J76" s="327">
        <v>13481.54</v>
      </c>
      <c r="K76" s="114">
        <v>13256.18</v>
      </c>
      <c r="L76" s="355">
        <v>13034.59</v>
      </c>
      <c r="M76" s="246">
        <v>12816.71</v>
      </c>
      <c r="N76" s="222">
        <v>12602.47</v>
      </c>
    </row>
    <row r="77" spans="1:14">
      <c r="A77" s="221" t="s">
        <v>386</v>
      </c>
      <c r="B77" s="327">
        <v>29568.2</v>
      </c>
      <c r="C77" s="327">
        <v>29031.119999999999</v>
      </c>
      <c r="D77" s="327">
        <f t="shared" si="5"/>
        <v>29031.119999999999</v>
      </c>
      <c r="E77" s="327">
        <f t="shared" si="4"/>
        <v>28545.84</v>
      </c>
      <c r="F77" s="327">
        <f t="shared" si="6"/>
        <v>28068.67</v>
      </c>
      <c r="G77" s="398">
        <v>27599.48</v>
      </c>
      <c r="H77" s="327">
        <f t="shared" si="7"/>
        <v>27138.13</v>
      </c>
      <c r="I77" s="327">
        <v>26684.49</v>
      </c>
      <c r="J77" s="327">
        <v>26238.44</v>
      </c>
      <c r="K77" s="114">
        <v>25799.84</v>
      </c>
      <c r="L77" s="355">
        <v>25368.57</v>
      </c>
      <c r="M77" s="246">
        <v>24944.51</v>
      </c>
      <c r="N77" s="222">
        <v>24527.54</v>
      </c>
    </row>
    <row r="78" spans="1:14">
      <c r="A78" s="221" t="s">
        <v>387</v>
      </c>
      <c r="B78" s="327">
        <v>7133.07</v>
      </c>
      <c r="C78" s="327">
        <v>7003.51</v>
      </c>
      <c r="D78" s="327">
        <f t="shared" si="5"/>
        <v>7003.51</v>
      </c>
      <c r="E78" s="327">
        <f t="shared" si="4"/>
        <v>6886.44</v>
      </c>
      <c r="F78" s="327">
        <f t="shared" si="6"/>
        <v>6771.33</v>
      </c>
      <c r="G78" s="398">
        <v>6658.14</v>
      </c>
      <c r="H78" s="327">
        <f t="shared" si="7"/>
        <v>6546.84</v>
      </c>
      <c r="I78" s="327">
        <v>6437.4</v>
      </c>
      <c r="J78" s="327">
        <v>6329.79</v>
      </c>
      <c r="K78" s="114">
        <v>6223.98</v>
      </c>
      <c r="L78" s="355">
        <v>6119.94</v>
      </c>
      <c r="M78" s="246">
        <v>6017.64</v>
      </c>
      <c r="N78" s="222">
        <v>5917.05</v>
      </c>
    </row>
    <row r="79" spans="1:14">
      <c r="A79" s="221" t="s">
        <v>388</v>
      </c>
      <c r="B79" s="327">
        <v>1856.73</v>
      </c>
      <c r="C79" s="327">
        <v>1823</v>
      </c>
      <c r="D79" s="327">
        <f t="shared" si="5"/>
        <v>1823</v>
      </c>
      <c r="E79" s="327">
        <f t="shared" si="4"/>
        <v>1792.53</v>
      </c>
      <c r="F79" s="327">
        <f t="shared" si="6"/>
        <v>1762.57</v>
      </c>
      <c r="G79" s="398">
        <v>1733.11</v>
      </c>
      <c r="H79" s="327">
        <f t="shared" si="7"/>
        <v>1704.14</v>
      </c>
      <c r="I79" s="327">
        <v>1675.65</v>
      </c>
      <c r="J79" s="327">
        <v>1647.64</v>
      </c>
      <c r="K79" s="114">
        <v>1620.1</v>
      </c>
      <c r="L79" s="355">
        <v>1593.02</v>
      </c>
      <c r="M79" s="246">
        <v>1566.39</v>
      </c>
      <c r="N79" s="222">
        <v>1540.21</v>
      </c>
    </row>
    <row r="80" spans="1:14">
      <c r="A80" s="221" t="s">
        <v>389</v>
      </c>
      <c r="B80" s="327">
        <v>2563.7399999999998</v>
      </c>
      <c r="C80" s="327">
        <v>2517.17</v>
      </c>
      <c r="D80" s="327">
        <f t="shared" si="5"/>
        <v>2517.17</v>
      </c>
      <c r="E80" s="327">
        <f t="shared" si="4"/>
        <v>2475.09</v>
      </c>
      <c r="F80" s="327">
        <f t="shared" si="6"/>
        <v>2433.7199999999998</v>
      </c>
      <c r="G80" s="398">
        <v>2393.04</v>
      </c>
      <c r="H80" s="327">
        <f t="shared" si="7"/>
        <v>2353.04</v>
      </c>
      <c r="I80" s="327">
        <v>2313.71</v>
      </c>
      <c r="J80" s="327">
        <v>2275.0300000000002</v>
      </c>
      <c r="K80" s="114">
        <v>2237</v>
      </c>
      <c r="L80" s="355">
        <v>2199.61</v>
      </c>
      <c r="M80" s="246">
        <v>2162.84</v>
      </c>
      <c r="N80" s="222">
        <v>2126.69</v>
      </c>
    </row>
    <row r="81" spans="1:14">
      <c r="A81" s="221" t="s">
        <v>390</v>
      </c>
      <c r="B81" s="327">
        <v>1145.78</v>
      </c>
      <c r="C81" s="327">
        <v>1124.97</v>
      </c>
      <c r="D81" s="327">
        <f t="shared" si="5"/>
        <v>1124.97</v>
      </c>
      <c r="E81" s="327">
        <f t="shared" si="4"/>
        <v>1106.17</v>
      </c>
      <c r="F81" s="327">
        <f t="shared" si="6"/>
        <v>1087.68</v>
      </c>
      <c r="G81" s="398">
        <v>1069.5</v>
      </c>
      <c r="H81" s="327">
        <f t="shared" si="7"/>
        <v>1051.6199999999999</v>
      </c>
      <c r="I81" s="327">
        <v>1034.04</v>
      </c>
      <c r="J81" s="327">
        <v>1016.76</v>
      </c>
      <c r="K81" s="114">
        <v>999.76</v>
      </c>
      <c r="L81" s="355">
        <v>983.05</v>
      </c>
      <c r="M81" s="246">
        <v>966.62</v>
      </c>
      <c r="N81" s="222">
        <v>950.46</v>
      </c>
    </row>
    <row r="82" spans="1:14">
      <c r="A82" s="221" t="s">
        <v>391</v>
      </c>
      <c r="B82" s="327">
        <v>8622.14</v>
      </c>
      <c r="C82" s="327">
        <v>8465.5300000000007</v>
      </c>
      <c r="D82" s="327">
        <f t="shared" si="5"/>
        <v>8465.5300000000007</v>
      </c>
      <c r="E82" s="327">
        <f t="shared" si="4"/>
        <v>8324.02</v>
      </c>
      <c r="F82" s="327">
        <f t="shared" si="6"/>
        <v>8184.88</v>
      </c>
      <c r="G82" s="398">
        <v>8048.06</v>
      </c>
      <c r="H82" s="327">
        <f t="shared" si="7"/>
        <v>7913.53</v>
      </c>
      <c r="I82" s="327">
        <v>7781.25</v>
      </c>
      <c r="J82" s="327">
        <v>7651.18</v>
      </c>
      <c r="K82" s="114">
        <v>7523.28</v>
      </c>
      <c r="L82" s="355">
        <v>7397.52</v>
      </c>
      <c r="M82" s="246">
        <v>7273.86</v>
      </c>
      <c r="N82" s="222">
        <v>7152.27</v>
      </c>
    </row>
    <row r="83" spans="1:14">
      <c r="A83" s="221" t="s">
        <v>392</v>
      </c>
      <c r="B83" s="327">
        <v>2157.6799999999998</v>
      </c>
      <c r="C83" s="327">
        <v>2118.4899999999998</v>
      </c>
      <c r="D83" s="327">
        <f t="shared" si="5"/>
        <v>2118.4899999999998</v>
      </c>
      <c r="E83" s="327">
        <f t="shared" si="4"/>
        <v>2083.08</v>
      </c>
      <c r="F83" s="327">
        <f t="shared" si="6"/>
        <v>2048.2600000000002</v>
      </c>
      <c r="G83" s="398">
        <v>2014.02</v>
      </c>
      <c r="H83" s="327">
        <f t="shared" si="7"/>
        <v>1980.35</v>
      </c>
      <c r="I83" s="327">
        <v>1947.25</v>
      </c>
      <c r="J83" s="327">
        <v>1914.7</v>
      </c>
      <c r="K83" s="114">
        <v>1882.69</v>
      </c>
      <c r="L83" s="355">
        <v>1851.22</v>
      </c>
      <c r="M83" s="246">
        <v>1820.28</v>
      </c>
      <c r="N83" s="222">
        <v>1789.85</v>
      </c>
    </row>
    <row r="84" spans="1:14">
      <c r="A84" s="221" t="s">
        <v>393</v>
      </c>
      <c r="B84" s="327">
        <v>3188.64</v>
      </c>
      <c r="C84" s="327">
        <v>3130.72</v>
      </c>
      <c r="D84" s="327">
        <f t="shared" si="5"/>
        <v>3130.72</v>
      </c>
      <c r="E84" s="327">
        <f t="shared" si="4"/>
        <v>3078.39</v>
      </c>
      <c r="F84" s="327">
        <f t="shared" si="6"/>
        <v>3026.93</v>
      </c>
      <c r="G84" s="398">
        <v>2976.33</v>
      </c>
      <c r="H84" s="327">
        <f t="shared" si="7"/>
        <v>2926.58</v>
      </c>
      <c r="I84" s="327">
        <v>2877.66</v>
      </c>
      <c r="J84" s="327">
        <v>2829.56</v>
      </c>
      <c r="K84" s="114">
        <v>2782.26</v>
      </c>
      <c r="L84" s="355">
        <v>2735.75</v>
      </c>
      <c r="M84" s="246">
        <v>2690.02</v>
      </c>
      <c r="N84" s="222">
        <v>2645.05</v>
      </c>
    </row>
    <row r="85" spans="1:14">
      <c r="A85" s="221" t="s">
        <v>394</v>
      </c>
      <c r="B85" s="327">
        <v>3641.97</v>
      </c>
      <c r="C85" s="327">
        <v>3575.82</v>
      </c>
      <c r="D85" s="327">
        <f t="shared" si="5"/>
        <v>3575.82</v>
      </c>
      <c r="E85" s="327">
        <f t="shared" si="4"/>
        <v>3516.05</v>
      </c>
      <c r="F85" s="327">
        <f t="shared" si="6"/>
        <v>3457.28</v>
      </c>
      <c r="G85" s="398">
        <v>3399.49</v>
      </c>
      <c r="H85" s="327">
        <f t="shared" si="7"/>
        <v>3342.66</v>
      </c>
      <c r="I85" s="327">
        <v>3286.78</v>
      </c>
      <c r="J85" s="327">
        <v>3231.84</v>
      </c>
      <c r="K85" s="114">
        <v>3177.82</v>
      </c>
      <c r="L85" s="355">
        <v>3124.7</v>
      </c>
      <c r="M85" s="246">
        <v>3072.47</v>
      </c>
      <c r="N85" s="222">
        <v>3021.11</v>
      </c>
    </row>
    <row r="86" spans="1:14">
      <c r="A86" s="221" t="s">
        <v>395</v>
      </c>
      <c r="B86" s="327">
        <v>2027.01</v>
      </c>
      <c r="C86" s="327">
        <v>1990.19</v>
      </c>
      <c r="D86" s="327">
        <f t="shared" si="5"/>
        <v>1990.19</v>
      </c>
      <c r="E86" s="327">
        <f t="shared" si="4"/>
        <v>1956.92</v>
      </c>
      <c r="F86" s="327">
        <f t="shared" si="6"/>
        <v>1924.21</v>
      </c>
      <c r="G86" s="398">
        <v>1892.05</v>
      </c>
      <c r="H86" s="327">
        <f t="shared" si="7"/>
        <v>1860.42</v>
      </c>
      <c r="I86" s="327">
        <v>1829.32</v>
      </c>
      <c r="J86" s="327">
        <v>1798.74</v>
      </c>
      <c r="K86" s="114">
        <v>1768.67</v>
      </c>
      <c r="L86" s="355">
        <v>1739.11</v>
      </c>
      <c r="M86" s="246">
        <v>1710.04</v>
      </c>
      <c r="N86" s="222">
        <v>1681.46</v>
      </c>
    </row>
    <row r="87" spans="1:14">
      <c r="A87" s="221" t="s">
        <v>396</v>
      </c>
      <c r="B87" s="327">
        <v>8918.1299999999992</v>
      </c>
      <c r="C87" s="327">
        <v>8756.14</v>
      </c>
      <c r="D87" s="327">
        <f t="shared" si="5"/>
        <v>8756.14</v>
      </c>
      <c r="E87" s="327">
        <f t="shared" si="4"/>
        <v>8609.77</v>
      </c>
      <c r="F87" s="327">
        <f t="shared" si="6"/>
        <v>8465.85</v>
      </c>
      <c r="G87" s="398">
        <v>8324.34</v>
      </c>
      <c r="H87" s="327">
        <f t="shared" si="7"/>
        <v>8185.19</v>
      </c>
      <c r="I87" s="327">
        <v>8048.37</v>
      </c>
      <c r="J87" s="327">
        <v>7913.83</v>
      </c>
      <c r="K87" s="114">
        <v>7781.54</v>
      </c>
      <c r="L87" s="355">
        <v>7651.47</v>
      </c>
      <c r="M87" s="246">
        <v>7523.57</v>
      </c>
      <c r="N87" s="222">
        <v>7397.81</v>
      </c>
    </row>
    <row r="88" spans="1:14">
      <c r="A88" s="221" t="s">
        <v>397</v>
      </c>
      <c r="B88" s="327">
        <v>5651.4</v>
      </c>
      <c r="C88" s="327">
        <v>5548.75</v>
      </c>
      <c r="D88" s="327">
        <f t="shared" si="5"/>
        <v>5548.75</v>
      </c>
      <c r="E88" s="327">
        <f t="shared" si="4"/>
        <v>5456</v>
      </c>
      <c r="F88" s="327">
        <f t="shared" si="6"/>
        <v>5364.8</v>
      </c>
      <c r="G88" s="398">
        <v>5275.12</v>
      </c>
      <c r="H88" s="327">
        <f t="shared" si="7"/>
        <v>5186.9399999999996</v>
      </c>
      <c r="I88" s="327">
        <v>5100.24</v>
      </c>
      <c r="J88" s="327">
        <v>5014.99</v>
      </c>
      <c r="K88" s="114">
        <v>4931.16</v>
      </c>
      <c r="L88" s="355">
        <v>4848.7299999999996</v>
      </c>
      <c r="M88" s="246">
        <v>4767.68</v>
      </c>
      <c r="N88" s="222">
        <v>4687.9799999999996</v>
      </c>
    </row>
    <row r="89" spans="1:14">
      <c r="A89" s="221" t="s">
        <v>398</v>
      </c>
      <c r="B89" s="327">
        <v>2985.6</v>
      </c>
      <c r="C89" s="327">
        <v>2931.37</v>
      </c>
      <c r="D89" s="327">
        <f t="shared" si="5"/>
        <v>2931.37</v>
      </c>
      <c r="E89" s="327">
        <f t="shared" si="4"/>
        <v>2882.37</v>
      </c>
      <c r="F89" s="327">
        <f t="shared" si="6"/>
        <v>2834.19</v>
      </c>
      <c r="G89" s="398">
        <v>2786.81</v>
      </c>
      <c r="H89" s="327">
        <f t="shared" si="7"/>
        <v>2740.23</v>
      </c>
      <c r="I89" s="327">
        <v>2694.42</v>
      </c>
      <c r="J89" s="327">
        <v>2649.38</v>
      </c>
      <c r="K89" s="114">
        <v>2605.09</v>
      </c>
      <c r="L89" s="355">
        <v>2561.54</v>
      </c>
      <c r="M89" s="246">
        <v>2518.7199999999998</v>
      </c>
      <c r="N89" s="222">
        <v>2476.62</v>
      </c>
    </row>
    <row r="90" spans="1:14">
      <c r="A90" s="221" t="s">
        <v>399</v>
      </c>
      <c r="B90" s="327">
        <v>5743.85</v>
      </c>
      <c r="C90" s="327">
        <v>5639.52</v>
      </c>
      <c r="D90" s="327">
        <f t="shared" si="5"/>
        <v>5639.52</v>
      </c>
      <c r="E90" s="327">
        <f t="shared" si="4"/>
        <v>5545.25</v>
      </c>
      <c r="F90" s="327">
        <f t="shared" si="6"/>
        <v>5452.56</v>
      </c>
      <c r="G90" s="398">
        <v>5361.42</v>
      </c>
      <c r="H90" s="327">
        <f t="shared" si="7"/>
        <v>5271.8</v>
      </c>
      <c r="I90" s="327">
        <v>5183.68</v>
      </c>
      <c r="J90" s="327">
        <v>5097.03</v>
      </c>
      <c r="K90" s="114">
        <v>5011.83</v>
      </c>
      <c r="L90" s="355">
        <v>4928.05</v>
      </c>
      <c r="M90" s="246">
        <v>4845.67</v>
      </c>
      <c r="N90" s="222">
        <v>4764.67</v>
      </c>
    </row>
    <row r="91" spans="1:14">
      <c r="A91" s="221" t="s">
        <v>400</v>
      </c>
      <c r="B91" s="327">
        <v>16124.31</v>
      </c>
      <c r="C91" s="327">
        <v>15831.43</v>
      </c>
      <c r="D91" s="327"/>
      <c r="E91" s="327"/>
      <c r="F91" s="327"/>
      <c r="G91" s="398"/>
      <c r="H91" s="327"/>
      <c r="I91" s="327"/>
      <c r="J91" s="327"/>
      <c r="K91" s="114"/>
      <c r="L91" s="355"/>
      <c r="M91" s="246"/>
      <c r="N91" s="222"/>
    </row>
    <row r="92" spans="1:14">
      <c r="A92" s="221" t="s">
        <v>401</v>
      </c>
      <c r="B92" s="327">
        <v>2607.3200000000002</v>
      </c>
      <c r="C92" s="327">
        <v>2559.96</v>
      </c>
      <c r="D92" s="327">
        <f t="shared" si="5"/>
        <v>2559.96</v>
      </c>
      <c r="E92" s="327">
        <f t="shared" si="4"/>
        <v>2517.17</v>
      </c>
      <c r="F92" s="327">
        <f t="shared" si="6"/>
        <v>2475.09</v>
      </c>
      <c r="G92" s="398">
        <v>2433.7199999999998</v>
      </c>
      <c r="H92" s="327">
        <f t="shared" si="7"/>
        <v>2393.04</v>
      </c>
      <c r="I92" s="327">
        <v>2353.04</v>
      </c>
      <c r="J92" s="327">
        <v>2313.71</v>
      </c>
      <c r="K92" s="114">
        <v>2275.0300000000002</v>
      </c>
      <c r="L92" s="355">
        <v>2237</v>
      </c>
      <c r="M92" s="246">
        <v>2199.61</v>
      </c>
      <c r="N92" s="222">
        <v>2162.84</v>
      </c>
    </row>
    <row r="93" spans="1:14">
      <c r="A93" s="221" t="s">
        <v>402</v>
      </c>
      <c r="B93" s="327">
        <v>1468.14</v>
      </c>
      <c r="C93" s="327">
        <v>1441.47</v>
      </c>
      <c r="D93" s="327">
        <f t="shared" si="5"/>
        <v>1441.47</v>
      </c>
      <c r="E93" s="327">
        <f t="shared" si="4"/>
        <v>1417.37</v>
      </c>
      <c r="F93" s="327">
        <f t="shared" si="6"/>
        <v>1393.68</v>
      </c>
      <c r="G93" s="398">
        <v>1370.38</v>
      </c>
      <c r="H93" s="327">
        <f t="shared" si="7"/>
        <v>1347.47</v>
      </c>
      <c r="I93" s="327">
        <v>1324.95</v>
      </c>
      <c r="J93" s="327">
        <v>1302.8</v>
      </c>
      <c r="K93" s="114">
        <v>1281.02</v>
      </c>
      <c r="L93" s="355">
        <v>1259.6099999999999</v>
      </c>
      <c r="M93" s="246">
        <v>1238.55</v>
      </c>
      <c r="N93" s="222">
        <v>1217.8499999999999</v>
      </c>
    </row>
    <row r="94" spans="1:14">
      <c r="A94" s="221" t="s">
        <v>403</v>
      </c>
      <c r="B94" s="327">
        <v>8416.2099999999991</v>
      </c>
      <c r="C94" s="327">
        <v>8263.34</v>
      </c>
      <c r="D94" s="327">
        <f t="shared" si="5"/>
        <v>8263.34</v>
      </c>
      <c r="E94" s="327">
        <f t="shared" si="4"/>
        <v>8125.21</v>
      </c>
      <c r="F94" s="327">
        <f t="shared" si="6"/>
        <v>7989.39</v>
      </c>
      <c r="G94" s="398">
        <v>7855.84</v>
      </c>
      <c r="H94" s="327">
        <f t="shared" si="7"/>
        <v>7724.52</v>
      </c>
      <c r="I94" s="327">
        <v>7595.4</v>
      </c>
      <c r="J94" s="327">
        <v>7468.44</v>
      </c>
      <c r="K94" s="114">
        <v>7343.6</v>
      </c>
      <c r="L94" s="355">
        <v>7220.85</v>
      </c>
      <c r="M94" s="246">
        <v>7100.15</v>
      </c>
      <c r="N94" s="222">
        <v>6981.47</v>
      </c>
    </row>
    <row r="95" spans="1:14">
      <c r="A95" s="221" t="s">
        <v>404</v>
      </c>
      <c r="B95" s="327">
        <v>2807.87</v>
      </c>
      <c r="C95" s="327">
        <v>2756.87</v>
      </c>
      <c r="D95" s="327">
        <f t="shared" si="5"/>
        <v>2756.87</v>
      </c>
      <c r="E95" s="327">
        <f t="shared" si="4"/>
        <v>2710.79</v>
      </c>
      <c r="F95" s="327">
        <f t="shared" si="6"/>
        <v>2665.48</v>
      </c>
      <c r="G95" s="398">
        <v>2620.92</v>
      </c>
      <c r="H95" s="327">
        <f t="shared" si="7"/>
        <v>2577.11</v>
      </c>
      <c r="I95" s="327">
        <v>2534.0300000000002</v>
      </c>
      <c r="J95" s="327">
        <v>2491.67</v>
      </c>
      <c r="K95" s="114">
        <v>2450.02</v>
      </c>
      <c r="L95" s="355">
        <v>2409.0700000000002</v>
      </c>
      <c r="M95" s="246">
        <v>2368.8000000000002</v>
      </c>
      <c r="N95" s="222">
        <v>2329.1999999999998</v>
      </c>
    </row>
    <row r="96" spans="1:14">
      <c r="A96" s="221" t="s">
        <v>405</v>
      </c>
      <c r="B96" s="327">
        <v>4937.0600000000004</v>
      </c>
      <c r="C96" s="327">
        <v>4847.38</v>
      </c>
      <c r="D96" s="327">
        <f t="shared" si="5"/>
        <v>4847.38</v>
      </c>
      <c r="E96" s="327">
        <f t="shared" si="4"/>
        <v>4766.3500000000004</v>
      </c>
      <c r="F96" s="327">
        <f t="shared" si="6"/>
        <v>4686.68</v>
      </c>
      <c r="G96" s="398">
        <v>4608.34</v>
      </c>
      <c r="H96" s="327">
        <f t="shared" si="7"/>
        <v>4531.3100000000004</v>
      </c>
      <c r="I96" s="327">
        <v>4455.57</v>
      </c>
      <c r="J96" s="327">
        <v>4381.09</v>
      </c>
      <c r="K96" s="114">
        <v>4307.8599999999997</v>
      </c>
      <c r="L96" s="355">
        <v>4235.8500000000004</v>
      </c>
      <c r="M96" s="246">
        <v>4165.04</v>
      </c>
      <c r="N96" s="222">
        <v>4095.42</v>
      </c>
    </row>
    <row r="97" spans="1:16">
      <c r="A97" s="221" t="s">
        <v>406</v>
      </c>
      <c r="B97" s="327">
        <v>5250.74</v>
      </c>
      <c r="C97" s="327">
        <v>5155.37</v>
      </c>
      <c r="D97" s="327">
        <f t="shared" si="5"/>
        <v>5155.37</v>
      </c>
      <c r="E97" s="327">
        <f t="shared" si="4"/>
        <v>5069.1899999999996</v>
      </c>
      <c r="F97" s="327">
        <f t="shared" si="6"/>
        <v>4984.45</v>
      </c>
      <c r="G97" s="398">
        <v>4901.13</v>
      </c>
      <c r="H97" s="327">
        <f t="shared" si="7"/>
        <v>4819.2</v>
      </c>
      <c r="I97" s="327">
        <v>4738.6400000000003</v>
      </c>
      <c r="J97" s="327">
        <v>4659.43</v>
      </c>
      <c r="K97" s="114">
        <v>4581.54</v>
      </c>
      <c r="L97" s="355">
        <v>4504.96</v>
      </c>
      <c r="M97" s="246">
        <v>4429.66</v>
      </c>
      <c r="N97" s="222">
        <v>4355.6099999999997</v>
      </c>
    </row>
    <row r="98" spans="1:16">
      <c r="A98" s="221" t="s">
        <v>407</v>
      </c>
      <c r="B98" s="327">
        <v>1707.69</v>
      </c>
      <c r="C98" s="327">
        <v>1676.67</v>
      </c>
      <c r="D98" s="327">
        <f t="shared" si="5"/>
        <v>1676.67</v>
      </c>
      <c r="E98" s="327">
        <f t="shared" si="4"/>
        <v>1648.64</v>
      </c>
      <c r="F98" s="327">
        <f t="shared" si="6"/>
        <v>1621.08</v>
      </c>
      <c r="G98" s="398">
        <v>1593.98</v>
      </c>
      <c r="H98" s="327">
        <f t="shared" si="7"/>
        <v>1567.34</v>
      </c>
      <c r="I98" s="327">
        <v>1541.14</v>
      </c>
      <c r="J98" s="327">
        <v>1515.38</v>
      </c>
      <c r="K98" s="114">
        <v>1490.05</v>
      </c>
      <c r="L98" s="355">
        <v>1465.14</v>
      </c>
      <c r="M98" s="246">
        <v>1440.65</v>
      </c>
      <c r="N98" s="222">
        <v>1416.57</v>
      </c>
    </row>
    <row r="99" spans="1:16">
      <c r="A99" s="221" t="s">
        <v>408</v>
      </c>
      <c r="B99" s="327">
        <v>2638.69</v>
      </c>
      <c r="C99" s="327">
        <v>2590.7600000000002</v>
      </c>
      <c r="D99" s="327">
        <f t="shared" si="5"/>
        <v>2590.7600000000002</v>
      </c>
      <c r="E99" s="327">
        <f t="shared" si="4"/>
        <v>2547.4499999999998</v>
      </c>
      <c r="F99" s="327">
        <f t="shared" si="6"/>
        <v>2504.87</v>
      </c>
      <c r="G99" s="398">
        <v>2463</v>
      </c>
      <c r="H99" s="327">
        <f t="shared" si="7"/>
        <v>2421.83</v>
      </c>
      <c r="I99" s="327">
        <v>2381.35</v>
      </c>
      <c r="J99" s="327">
        <v>2341.54</v>
      </c>
      <c r="K99" s="114">
        <v>2302.4</v>
      </c>
      <c r="L99" s="355">
        <v>2263.91</v>
      </c>
      <c r="M99" s="246">
        <v>2226.0700000000002</v>
      </c>
      <c r="N99" s="222">
        <v>2188.86</v>
      </c>
    </row>
    <row r="100" spans="1:16">
      <c r="A100" s="221" t="s">
        <v>409</v>
      </c>
      <c r="B100" s="327">
        <v>2834.86</v>
      </c>
      <c r="C100" s="327">
        <v>2783.37</v>
      </c>
      <c r="D100" s="327">
        <f t="shared" si="5"/>
        <v>2783.37</v>
      </c>
      <c r="E100" s="327">
        <f t="shared" si="4"/>
        <v>2736.84</v>
      </c>
      <c r="F100" s="327">
        <f t="shared" si="6"/>
        <v>2691.09</v>
      </c>
      <c r="G100" s="398">
        <v>2646.11</v>
      </c>
      <c r="H100" s="327">
        <f t="shared" si="7"/>
        <v>2601.88</v>
      </c>
      <c r="I100" s="327">
        <v>2558.39</v>
      </c>
      <c r="J100" s="327">
        <v>2515.62</v>
      </c>
      <c r="K100" s="114">
        <v>2473.5700000000002</v>
      </c>
      <c r="L100" s="355">
        <v>2432.2199999999998</v>
      </c>
      <c r="M100" s="246">
        <v>2391.56</v>
      </c>
      <c r="N100" s="222">
        <v>2351.58</v>
      </c>
    </row>
    <row r="101" spans="1:16">
      <c r="A101" s="221" t="s">
        <v>410</v>
      </c>
      <c r="B101" s="327">
        <v>14.28</v>
      </c>
      <c r="C101" s="327">
        <v>14.02</v>
      </c>
      <c r="D101" s="327">
        <f t="shared" si="5"/>
        <v>14.02</v>
      </c>
      <c r="E101" s="327">
        <f t="shared" si="4"/>
        <v>13.79</v>
      </c>
      <c r="F101" s="327">
        <f t="shared" si="6"/>
        <v>13.56</v>
      </c>
      <c r="G101" s="398">
        <v>13.33</v>
      </c>
      <c r="H101" s="327">
        <f t="shared" si="7"/>
        <v>13.11</v>
      </c>
      <c r="I101" s="327">
        <v>12.89</v>
      </c>
      <c r="J101" s="327">
        <v>12.67</v>
      </c>
      <c r="K101" s="114">
        <v>12.46</v>
      </c>
      <c r="L101" s="355">
        <v>12.25</v>
      </c>
      <c r="M101" s="246">
        <v>12.05</v>
      </c>
      <c r="N101" s="222">
        <v>11.85</v>
      </c>
    </row>
    <row r="102" spans="1:16">
      <c r="A102" s="221" t="s">
        <v>411</v>
      </c>
      <c r="B102" s="327">
        <v>3713.26</v>
      </c>
      <c r="C102" s="327">
        <v>3645.81</v>
      </c>
      <c r="D102" s="327">
        <f t="shared" si="5"/>
        <v>3645.81</v>
      </c>
      <c r="E102" s="327">
        <f t="shared" si="4"/>
        <v>3584.87</v>
      </c>
      <c r="F102" s="327">
        <f t="shared" si="6"/>
        <v>3524.95</v>
      </c>
      <c r="G102" s="398">
        <v>3466.03</v>
      </c>
      <c r="H102" s="327">
        <f t="shared" si="7"/>
        <v>3408.09</v>
      </c>
      <c r="I102" s="327">
        <v>3351.12</v>
      </c>
      <c r="J102" s="327">
        <v>3295.1</v>
      </c>
      <c r="K102" s="114">
        <v>3240.02</v>
      </c>
      <c r="L102" s="355">
        <v>3185.86</v>
      </c>
      <c r="M102" s="246">
        <v>3132.61</v>
      </c>
      <c r="N102" s="222">
        <v>3080.25</v>
      </c>
    </row>
    <row r="103" spans="1:16">
      <c r="A103" s="221" t="s">
        <v>412</v>
      </c>
      <c r="B103" s="327">
        <v>7540.99</v>
      </c>
      <c r="C103" s="327">
        <v>7404.02</v>
      </c>
      <c r="D103" s="327">
        <f t="shared" si="5"/>
        <v>7404.02</v>
      </c>
      <c r="E103" s="327">
        <f t="shared" si="4"/>
        <v>7280.26</v>
      </c>
      <c r="F103" s="327">
        <f t="shared" si="6"/>
        <v>7158.56</v>
      </c>
      <c r="G103" s="398">
        <v>7038.9</v>
      </c>
      <c r="H103" s="327">
        <f t="shared" si="7"/>
        <v>6921.24</v>
      </c>
      <c r="I103" s="327">
        <v>6805.55</v>
      </c>
      <c r="J103" s="327">
        <v>6691.79</v>
      </c>
      <c r="K103" s="114">
        <v>6579.93</v>
      </c>
      <c r="L103" s="355">
        <v>6469.94</v>
      </c>
      <c r="M103" s="246">
        <v>6361.79</v>
      </c>
      <c r="N103" s="222">
        <v>6255.45</v>
      </c>
    </row>
    <row r="104" spans="1:16">
      <c r="A104" s="221" t="s">
        <v>413</v>
      </c>
      <c r="B104" s="327">
        <v>1753.58</v>
      </c>
      <c r="C104" s="327">
        <v>1721.73</v>
      </c>
      <c r="D104" s="327">
        <f t="shared" si="5"/>
        <v>1721.73</v>
      </c>
      <c r="E104" s="327">
        <f t="shared" si="4"/>
        <v>1692.95</v>
      </c>
      <c r="F104" s="327">
        <f t="shared" si="6"/>
        <v>1664.65</v>
      </c>
      <c r="G104" s="398">
        <v>1636.82</v>
      </c>
      <c r="H104" s="327">
        <f t="shared" si="7"/>
        <v>1609.46</v>
      </c>
      <c r="I104" s="327">
        <v>1582.56</v>
      </c>
      <c r="J104" s="327">
        <v>1556.11</v>
      </c>
      <c r="K104" s="114">
        <v>1530.1</v>
      </c>
      <c r="L104" s="355">
        <v>1504.52</v>
      </c>
      <c r="M104" s="246">
        <v>1479.37</v>
      </c>
      <c r="N104" s="222">
        <v>1454.64</v>
      </c>
    </row>
    <row r="105" spans="1:16">
      <c r="A105" s="221" t="s">
        <v>414</v>
      </c>
      <c r="B105" s="327">
        <v>1640.98</v>
      </c>
      <c r="C105" s="327">
        <v>1611.17</v>
      </c>
      <c r="D105" s="327">
        <f t="shared" si="5"/>
        <v>1611.17</v>
      </c>
      <c r="E105" s="327">
        <f t="shared" si="4"/>
        <v>1584.24</v>
      </c>
      <c r="F105" s="327">
        <f t="shared" si="6"/>
        <v>1557.76</v>
      </c>
      <c r="G105" s="398">
        <v>1531.72</v>
      </c>
      <c r="H105" s="327">
        <f t="shared" si="7"/>
        <v>1506.12</v>
      </c>
      <c r="I105" s="327">
        <v>1480.94</v>
      </c>
      <c r="J105" s="327">
        <v>1456.18</v>
      </c>
      <c r="K105" s="114">
        <v>1431.84</v>
      </c>
      <c r="L105" s="355">
        <v>1407.91</v>
      </c>
      <c r="M105" s="246">
        <v>1384.38</v>
      </c>
      <c r="N105" s="222">
        <v>1361.24</v>
      </c>
    </row>
    <row r="106" spans="1:16">
      <c r="A106" s="221" t="s">
        <v>415</v>
      </c>
      <c r="B106" s="327">
        <v>2811.76</v>
      </c>
      <c r="C106" s="327">
        <v>2760.69</v>
      </c>
      <c r="D106" s="327">
        <v>2760.69</v>
      </c>
      <c r="E106" s="327">
        <v>2714.54</v>
      </c>
      <c r="F106" s="327">
        <v>2669.16</v>
      </c>
      <c r="G106" s="327">
        <v>2624.54</v>
      </c>
      <c r="H106" s="398">
        <v>2580.67</v>
      </c>
      <c r="I106" s="327">
        <v>2537.5300000000002</v>
      </c>
      <c r="J106" s="327">
        <v>2495.11</v>
      </c>
      <c r="K106" s="327">
        <v>2453.4</v>
      </c>
      <c r="L106" s="114">
        <v>2412.39</v>
      </c>
      <c r="M106" s="355">
        <v>2372.06</v>
      </c>
      <c r="N106" s="246">
        <v>2332.41</v>
      </c>
      <c r="O106" s="222"/>
      <c r="P106" s="23"/>
    </row>
    <row r="107" spans="1:16">
      <c r="A107" s="221" t="s">
        <v>416</v>
      </c>
      <c r="B107" s="327">
        <v>2338.4499999999998</v>
      </c>
      <c r="C107" s="327">
        <v>2295.9699999999998</v>
      </c>
      <c r="D107" s="327">
        <f t="shared" si="5"/>
        <v>2295.9699999999998</v>
      </c>
      <c r="E107" s="327">
        <f t="shared" si="4"/>
        <v>2257.59</v>
      </c>
      <c r="F107" s="327">
        <f t="shared" si="6"/>
        <v>2219.85</v>
      </c>
      <c r="G107" s="398">
        <v>2182.7399999999998</v>
      </c>
      <c r="H107" s="327">
        <f t="shared" si="7"/>
        <v>2146.25</v>
      </c>
      <c r="I107" s="327">
        <v>2110.37</v>
      </c>
      <c r="J107" s="327">
        <v>2075.09</v>
      </c>
      <c r="K107" s="114">
        <v>2040.4</v>
      </c>
      <c r="L107" s="355">
        <v>2006.29</v>
      </c>
      <c r="M107" s="246">
        <v>1972.75</v>
      </c>
      <c r="N107" s="222">
        <v>1939.77</v>
      </c>
    </row>
    <row r="108" spans="1:16">
      <c r="A108" s="221" t="s">
        <v>417</v>
      </c>
      <c r="B108" s="327">
        <v>2147.5300000000002</v>
      </c>
      <c r="C108" s="327">
        <v>2108.52</v>
      </c>
      <c r="D108" s="327">
        <f t="shared" si="5"/>
        <v>2108.52</v>
      </c>
      <c r="E108" s="327">
        <f t="shared" si="4"/>
        <v>2073.27</v>
      </c>
      <c r="F108" s="327">
        <f t="shared" si="6"/>
        <v>2038.61</v>
      </c>
      <c r="G108" s="398">
        <v>2004.53</v>
      </c>
      <c r="H108" s="327">
        <f t="shared" si="7"/>
        <v>1971.02</v>
      </c>
      <c r="I108" s="327">
        <v>1938.07</v>
      </c>
      <c r="J108" s="327">
        <v>1905.67</v>
      </c>
      <c r="K108" s="114">
        <v>1873.82</v>
      </c>
      <c r="L108" s="355">
        <v>1842.5</v>
      </c>
      <c r="M108" s="246">
        <v>1811.7</v>
      </c>
      <c r="N108" s="222">
        <v>1781.42</v>
      </c>
    </row>
    <row r="109" spans="1:16">
      <c r="A109" s="221" t="s">
        <v>418</v>
      </c>
      <c r="B109" s="327">
        <v>4627.6499999999996</v>
      </c>
      <c r="C109" s="327">
        <v>4543.59</v>
      </c>
      <c r="D109" s="327">
        <f t="shared" si="5"/>
        <v>4543.59</v>
      </c>
      <c r="E109" s="327">
        <f t="shared" si="4"/>
        <v>4467.6400000000003</v>
      </c>
      <c r="F109" s="327">
        <f t="shared" si="6"/>
        <v>4392.96</v>
      </c>
      <c r="G109" s="398">
        <v>4319.53</v>
      </c>
      <c r="H109" s="327">
        <f t="shared" si="7"/>
        <v>4247.33</v>
      </c>
      <c r="I109" s="327">
        <v>4176.33</v>
      </c>
      <c r="J109" s="327">
        <v>4106.5200000000004</v>
      </c>
      <c r="K109" s="114">
        <v>4037.88</v>
      </c>
      <c r="L109" s="355">
        <v>3970.38</v>
      </c>
      <c r="M109" s="246">
        <v>3904.01</v>
      </c>
      <c r="N109" s="222">
        <v>3838.75</v>
      </c>
    </row>
    <row r="110" spans="1:16">
      <c r="A110" s="221" t="s">
        <v>419</v>
      </c>
      <c r="B110" s="327">
        <v>403.02</v>
      </c>
      <c r="C110" s="327">
        <v>395.7</v>
      </c>
      <c r="D110" s="327">
        <f t="shared" si="5"/>
        <v>395.7</v>
      </c>
      <c r="E110" s="327">
        <f t="shared" si="4"/>
        <v>389.09</v>
      </c>
      <c r="F110" s="327">
        <f t="shared" si="6"/>
        <v>382.59</v>
      </c>
      <c r="G110" s="398">
        <v>376.19</v>
      </c>
      <c r="H110" s="327">
        <f t="shared" si="7"/>
        <v>369.9</v>
      </c>
      <c r="I110" s="327">
        <v>363.72</v>
      </c>
      <c r="J110" s="327">
        <v>357.64</v>
      </c>
      <c r="K110" s="114">
        <v>351.66</v>
      </c>
      <c r="L110" s="355">
        <v>345.78</v>
      </c>
      <c r="M110" s="246">
        <v>340</v>
      </c>
      <c r="N110" s="222">
        <v>334.32</v>
      </c>
    </row>
    <row r="111" spans="1:16">
      <c r="A111" s="221" t="s">
        <v>420</v>
      </c>
      <c r="B111" s="327">
        <v>6819.38</v>
      </c>
      <c r="C111" s="327">
        <v>6695.51</v>
      </c>
      <c r="D111" s="327">
        <f t="shared" si="5"/>
        <v>6695.51</v>
      </c>
      <c r="E111" s="327">
        <f t="shared" si="4"/>
        <v>6583.59</v>
      </c>
      <c r="F111" s="327">
        <f t="shared" si="6"/>
        <v>6473.54</v>
      </c>
      <c r="G111" s="398">
        <v>6365.33</v>
      </c>
      <c r="H111" s="327">
        <f t="shared" si="7"/>
        <v>6258.93</v>
      </c>
      <c r="I111" s="327">
        <v>6154.31</v>
      </c>
      <c r="J111" s="327">
        <v>6051.44</v>
      </c>
      <c r="K111" s="114">
        <v>5950.29</v>
      </c>
      <c r="L111" s="355">
        <v>5850.83</v>
      </c>
      <c r="M111" s="246">
        <v>5753.03</v>
      </c>
      <c r="N111" s="222">
        <v>5656.86</v>
      </c>
    </row>
    <row r="112" spans="1:16">
      <c r="A112" s="221" t="s">
        <v>421</v>
      </c>
      <c r="B112" s="327">
        <v>2348.0500000000002</v>
      </c>
      <c r="C112" s="327">
        <v>2305.4</v>
      </c>
      <c r="D112" s="327">
        <f t="shared" si="5"/>
        <v>2305.4</v>
      </c>
      <c r="E112" s="327">
        <f t="shared" si="4"/>
        <v>2266.86</v>
      </c>
      <c r="F112" s="327">
        <f t="shared" si="6"/>
        <v>2228.9699999999998</v>
      </c>
      <c r="G112" s="398">
        <v>2191.71</v>
      </c>
      <c r="H112" s="327">
        <f t="shared" si="7"/>
        <v>2155.0700000000002</v>
      </c>
      <c r="I112" s="327">
        <v>2119.0500000000002</v>
      </c>
      <c r="J112" s="327">
        <v>2083.63</v>
      </c>
      <c r="K112" s="114">
        <v>2048.8000000000002</v>
      </c>
      <c r="L112" s="355">
        <v>2014.55</v>
      </c>
      <c r="M112" s="246">
        <v>1980.88</v>
      </c>
      <c r="N112" s="222">
        <v>1947.77</v>
      </c>
    </row>
    <row r="113" spans="1:14">
      <c r="A113" s="221" t="s">
        <v>422</v>
      </c>
      <c r="B113" s="327">
        <v>1753.18</v>
      </c>
      <c r="C113" s="327">
        <v>1721.34</v>
      </c>
      <c r="D113" s="327">
        <f t="shared" si="5"/>
        <v>1721.34</v>
      </c>
      <c r="E113" s="327">
        <f t="shared" si="4"/>
        <v>1692.57</v>
      </c>
      <c r="F113" s="327">
        <f t="shared" si="6"/>
        <v>1664.28</v>
      </c>
      <c r="G113" s="398">
        <v>1636.46</v>
      </c>
      <c r="H113" s="327">
        <f t="shared" si="7"/>
        <v>1609.11</v>
      </c>
      <c r="I113" s="327">
        <v>1582.21</v>
      </c>
      <c r="J113" s="327">
        <v>1555.76</v>
      </c>
      <c r="K113" s="114">
        <v>1529.75</v>
      </c>
      <c r="L113" s="355">
        <v>1504.18</v>
      </c>
      <c r="M113" s="246">
        <v>1479.04</v>
      </c>
      <c r="N113" s="222">
        <v>1454.32</v>
      </c>
    </row>
    <row r="114" spans="1:14">
      <c r="A114" s="221" t="s">
        <v>423</v>
      </c>
      <c r="B114" s="327">
        <v>2281.52</v>
      </c>
      <c r="C114" s="327">
        <v>2240.08</v>
      </c>
      <c r="D114" s="327">
        <f t="shared" si="5"/>
        <v>2240.08</v>
      </c>
      <c r="E114" s="327">
        <f t="shared" si="4"/>
        <v>2202.64</v>
      </c>
      <c r="F114" s="327">
        <f t="shared" si="6"/>
        <v>2165.8200000000002</v>
      </c>
      <c r="G114" s="398">
        <v>2129.62</v>
      </c>
      <c r="H114" s="327">
        <f t="shared" si="7"/>
        <v>2094.02</v>
      </c>
      <c r="I114" s="327">
        <v>2059.02</v>
      </c>
      <c r="J114" s="327">
        <v>2024.6</v>
      </c>
      <c r="K114" s="114">
        <v>1990.76</v>
      </c>
      <c r="L114" s="355">
        <v>1957.48</v>
      </c>
      <c r="M114" s="246">
        <v>1924.76</v>
      </c>
      <c r="N114" s="222">
        <v>1892.59</v>
      </c>
    </row>
    <row r="115" spans="1:14">
      <c r="A115" s="221" t="s">
        <v>424</v>
      </c>
      <c r="B115" s="327">
        <v>2075.84</v>
      </c>
      <c r="C115" s="327">
        <v>2038.13</v>
      </c>
      <c r="D115" s="327">
        <f t="shared" si="5"/>
        <v>2038.13</v>
      </c>
      <c r="E115" s="327">
        <f t="shared" si="4"/>
        <v>2004.06</v>
      </c>
      <c r="F115" s="327">
        <f t="shared" si="6"/>
        <v>1970.56</v>
      </c>
      <c r="G115" s="398">
        <v>1937.62</v>
      </c>
      <c r="H115" s="327">
        <f t="shared" si="7"/>
        <v>1905.23</v>
      </c>
      <c r="I115" s="327">
        <v>1873.38</v>
      </c>
      <c r="J115" s="327">
        <v>1842.06</v>
      </c>
      <c r="K115" s="114">
        <v>1811.27</v>
      </c>
      <c r="L115" s="355">
        <v>1780.99</v>
      </c>
      <c r="M115" s="246">
        <v>1751.22</v>
      </c>
      <c r="N115" s="222">
        <v>1721.95</v>
      </c>
    </row>
    <row r="116" spans="1:14">
      <c r="A116" s="221" t="s">
        <v>425</v>
      </c>
      <c r="B116" s="327">
        <v>3052.87</v>
      </c>
      <c r="C116" s="327">
        <v>2997.42</v>
      </c>
      <c r="D116" s="327">
        <f t="shared" si="5"/>
        <v>2997.42</v>
      </c>
      <c r="E116" s="327">
        <f t="shared" si="4"/>
        <v>2947.32</v>
      </c>
      <c r="F116" s="327">
        <f t="shared" si="6"/>
        <v>2898.05</v>
      </c>
      <c r="G116" s="398">
        <v>2849.61</v>
      </c>
      <c r="H116" s="327">
        <f t="shared" si="7"/>
        <v>2801.98</v>
      </c>
      <c r="I116" s="327">
        <v>2755.14</v>
      </c>
      <c r="J116" s="327">
        <v>2709.09</v>
      </c>
      <c r="K116" s="114">
        <v>2663.81</v>
      </c>
      <c r="L116" s="355">
        <v>2619.2800000000002</v>
      </c>
      <c r="M116" s="246">
        <v>2575.5</v>
      </c>
      <c r="N116" s="222">
        <v>2532.4499999999998</v>
      </c>
    </row>
    <row r="117" spans="1:14">
      <c r="A117" s="221" t="s">
        <v>426</v>
      </c>
      <c r="B117" s="327">
        <v>6965.73</v>
      </c>
      <c r="C117" s="327">
        <v>6839.2</v>
      </c>
      <c r="D117" s="327">
        <f t="shared" si="5"/>
        <v>6839.2</v>
      </c>
      <c r="E117" s="327">
        <f t="shared" si="4"/>
        <v>6724.88</v>
      </c>
      <c r="F117" s="327">
        <f t="shared" si="6"/>
        <v>6612.47</v>
      </c>
      <c r="G117" s="398">
        <v>6501.94</v>
      </c>
      <c r="H117" s="327">
        <f t="shared" si="7"/>
        <v>6393.25</v>
      </c>
      <c r="I117" s="327">
        <v>6286.38</v>
      </c>
      <c r="J117" s="327">
        <v>6181.3</v>
      </c>
      <c r="K117" s="114">
        <v>6077.97</v>
      </c>
      <c r="L117" s="355">
        <v>5976.37</v>
      </c>
      <c r="M117" s="246">
        <v>5876.47</v>
      </c>
      <c r="N117" s="222">
        <v>5778.24</v>
      </c>
    </row>
    <row r="118" spans="1:14">
      <c r="A118" s="221" t="s">
        <v>427</v>
      </c>
      <c r="B118" s="327">
        <v>2203.64</v>
      </c>
      <c r="C118" s="327">
        <v>2163.61</v>
      </c>
      <c r="D118" s="327">
        <f t="shared" si="5"/>
        <v>2163.61</v>
      </c>
      <c r="E118" s="327">
        <f t="shared" si="4"/>
        <v>2127.44</v>
      </c>
      <c r="F118" s="327">
        <f t="shared" si="6"/>
        <v>2091.88</v>
      </c>
      <c r="G118" s="398">
        <v>2056.91</v>
      </c>
      <c r="H118" s="327">
        <f t="shared" si="7"/>
        <v>2022.53</v>
      </c>
      <c r="I118" s="327">
        <v>1988.72</v>
      </c>
      <c r="J118" s="327">
        <v>1955.48</v>
      </c>
      <c r="K118" s="114">
        <v>1922.79</v>
      </c>
      <c r="L118" s="355">
        <v>1890.65</v>
      </c>
      <c r="M118" s="246">
        <v>1859.05</v>
      </c>
      <c r="N118" s="222">
        <v>1827.97</v>
      </c>
    </row>
    <row r="119" spans="1:14">
      <c r="A119" s="221" t="s">
        <v>428</v>
      </c>
      <c r="B119" s="327">
        <v>5731.7</v>
      </c>
      <c r="C119" s="327">
        <v>5627.59</v>
      </c>
      <c r="D119" s="327">
        <f t="shared" si="5"/>
        <v>5627.59</v>
      </c>
      <c r="E119" s="327">
        <f t="shared" si="4"/>
        <v>5533.52</v>
      </c>
      <c r="F119" s="327">
        <f t="shared" si="6"/>
        <v>5441.02</v>
      </c>
      <c r="G119" s="398">
        <v>5350.07</v>
      </c>
      <c r="H119" s="327">
        <f t="shared" si="7"/>
        <v>5260.64</v>
      </c>
      <c r="I119" s="327">
        <v>5172.7</v>
      </c>
      <c r="J119" s="327">
        <v>5086.2299999999996</v>
      </c>
      <c r="K119" s="114">
        <v>5001.21</v>
      </c>
      <c r="L119" s="355">
        <v>4917.6099999999997</v>
      </c>
      <c r="M119" s="246">
        <v>4835.41</v>
      </c>
      <c r="N119" s="222">
        <v>4754.58</v>
      </c>
    </row>
    <row r="120" spans="1:14">
      <c r="A120" s="221" t="s">
        <v>429</v>
      </c>
      <c r="B120" s="327">
        <v>2801.33</v>
      </c>
      <c r="C120" s="327">
        <v>2750.45</v>
      </c>
      <c r="D120" s="327">
        <f t="shared" si="5"/>
        <v>2750.45</v>
      </c>
      <c r="E120" s="327">
        <f t="shared" si="4"/>
        <v>2704.47</v>
      </c>
      <c r="F120" s="327">
        <f t="shared" si="6"/>
        <v>2659.26</v>
      </c>
      <c r="G120" s="398">
        <v>2614.81</v>
      </c>
      <c r="H120" s="327">
        <f t="shared" si="7"/>
        <v>2571.1</v>
      </c>
      <c r="I120" s="327">
        <v>2528.12</v>
      </c>
      <c r="J120" s="327">
        <v>2485.86</v>
      </c>
      <c r="K120" s="114">
        <v>2444.31</v>
      </c>
      <c r="L120" s="355">
        <v>2403.4499999999998</v>
      </c>
      <c r="M120" s="246">
        <v>2363.27</v>
      </c>
      <c r="N120" s="222">
        <v>2323.77</v>
      </c>
    </row>
    <row r="121" spans="1:14">
      <c r="A121" s="221" t="s">
        <v>430</v>
      </c>
      <c r="B121" s="327">
        <v>4044.72</v>
      </c>
      <c r="C121" s="327">
        <v>3971.25</v>
      </c>
      <c r="D121" s="327">
        <f t="shared" si="5"/>
        <v>3971.25</v>
      </c>
      <c r="E121" s="327">
        <f t="shared" si="4"/>
        <v>3904.87</v>
      </c>
      <c r="F121" s="327">
        <f t="shared" si="6"/>
        <v>3839.6</v>
      </c>
      <c r="G121" s="398">
        <v>3775.42</v>
      </c>
      <c r="H121" s="327">
        <f t="shared" si="7"/>
        <v>3712.31</v>
      </c>
      <c r="I121" s="327">
        <v>3650.26</v>
      </c>
      <c r="J121" s="327">
        <v>3589.24</v>
      </c>
      <c r="K121" s="114">
        <v>3529.24</v>
      </c>
      <c r="L121" s="355">
        <v>3470.25</v>
      </c>
      <c r="M121" s="246">
        <v>3412.24</v>
      </c>
      <c r="N121" s="222">
        <v>3355.2</v>
      </c>
    </row>
    <row r="122" spans="1:14">
      <c r="A122" s="221" t="s">
        <v>431</v>
      </c>
      <c r="B122" s="327">
        <v>2705.01</v>
      </c>
      <c r="C122" s="327">
        <v>2655.88</v>
      </c>
      <c r="D122" s="327">
        <f t="shared" si="5"/>
        <v>2655.88</v>
      </c>
      <c r="E122" s="327">
        <f t="shared" si="4"/>
        <v>2611.48</v>
      </c>
      <c r="F122" s="327">
        <f t="shared" si="6"/>
        <v>2567.83</v>
      </c>
      <c r="G122" s="398">
        <v>2524.91</v>
      </c>
      <c r="H122" s="327">
        <f t="shared" si="7"/>
        <v>2482.6999999999998</v>
      </c>
      <c r="I122" s="327">
        <v>2441.1999999999998</v>
      </c>
      <c r="J122" s="327">
        <v>2400.39</v>
      </c>
      <c r="K122" s="114">
        <v>2360.27</v>
      </c>
      <c r="L122" s="355">
        <v>2320.8200000000002</v>
      </c>
      <c r="M122" s="246">
        <v>2282.0300000000002</v>
      </c>
      <c r="N122" s="222">
        <v>2243.88</v>
      </c>
    </row>
    <row r="123" spans="1:14">
      <c r="A123" s="221" t="s">
        <v>432</v>
      </c>
      <c r="B123" s="327">
        <v>5473.64</v>
      </c>
      <c r="C123" s="327">
        <v>5374.22</v>
      </c>
      <c r="D123" s="327">
        <f t="shared" si="5"/>
        <v>5374.22</v>
      </c>
      <c r="E123" s="327">
        <f t="shared" si="4"/>
        <v>5284.39</v>
      </c>
      <c r="F123" s="327">
        <f t="shared" si="6"/>
        <v>5196.0600000000004</v>
      </c>
      <c r="G123" s="398">
        <v>5109.2</v>
      </c>
      <c r="H123" s="327">
        <f t="shared" si="7"/>
        <v>5023.8</v>
      </c>
      <c r="I123" s="327">
        <v>4939.82</v>
      </c>
      <c r="J123" s="327">
        <v>4857.25</v>
      </c>
      <c r="K123" s="114">
        <v>4776.0600000000004</v>
      </c>
      <c r="L123" s="355">
        <v>4696.22</v>
      </c>
      <c r="M123" s="246">
        <v>4617.72</v>
      </c>
      <c r="N123" s="222">
        <v>4540.53</v>
      </c>
    </row>
    <row r="124" spans="1:14">
      <c r="A124" s="221" t="s">
        <v>433</v>
      </c>
      <c r="B124" s="327">
        <v>1988.6</v>
      </c>
      <c r="C124" s="327">
        <v>1952.48</v>
      </c>
      <c r="D124" s="327">
        <f t="shared" si="5"/>
        <v>1952.48</v>
      </c>
      <c r="E124" s="327">
        <f t="shared" si="4"/>
        <v>1919.84</v>
      </c>
      <c r="F124" s="327">
        <f t="shared" si="6"/>
        <v>1887.75</v>
      </c>
      <c r="G124" s="398">
        <v>1856.19</v>
      </c>
      <c r="H124" s="327">
        <f t="shared" si="7"/>
        <v>1825.16</v>
      </c>
      <c r="I124" s="327">
        <v>1794.65</v>
      </c>
      <c r="J124" s="327">
        <v>1764.65</v>
      </c>
      <c r="K124" s="114">
        <v>1735.15</v>
      </c>
      <c r="L124" s="355">
        <v>1706.15</v>
      </c>
      <c r="M124" s="246">
        <v>1677.63</v>
      </c>
      <c r="N124" s="222">
        <v>1649.59</v>
      </c>
    </row>
    <row r="125" spans="1:14">
      <c r="A125" s="221" t="s">
        <v>434</v>
      </c>
      <c r="B125" s="327">
        <v>1335.97</v>
      </c>
      <c r="C125" s="327">
        <v>1311.7</v>
      </c>
      <c r="D125" s="327">
        <f t="shared" si="5"/>
        <v>1311.7</v>
      </c>
      <c r="E125" s="327">
        <f t="shared" ref="E125:E183" si="8">ROUND(((F125*1.02*0.85)+(F125*0.15)),2)</f>
        <v>1289.77</v>
      </c>
      <c r="F125" s="327">
        <f t="shared" si="6"/>
        <v>1268.21</v>
      </c>
      <c r="G125" s="398">
        <v>1247.01</v>
      </c>
      <c r="H125" s="327">
        <f t="shared" si="7"/>
        <v>1226.17</v>
      </c>
      <c r="I125" s="327">
        <v>1205.67</v>
      </c>
      <c r="J125" s="327">
        <v>1185.52</v>
      </c>
      <c r="K125" s="114">
        <v>1165.7</v>
      </c>
      <c r="L125" s="355">
        <v>1146.21</v>
      </c>
      <c r="M125" s="246">
        <v>1127.05</v>
      </c>
      <c r="N125" s="222">
        <v>1108.21</v>
      </c>
    </row>
    <row r="126" spans="1:14">
      <c r="A126" s="221" t="s">
        <v>435</v>
      </c>
      <c r="B126" s="327">
        <v>3713.92</v>
      </c>
      <c r="C126" s="327">
        <v>3646.46</v>
      </c>
      <c r="D126" s="327">
        <f t="shared" ref="D126:D184" si="9">ROUND(((E126*1.02*0.85)+(E126*0.15)),2)</f>
        <v>3646.46</v>
      </c>
      <c r="E126" s="327">
        <f t="shared" si="8"/>
        <v>3585.51</v>
      </c>
      <c r="F126" s="327">
        <f t="shared" ref="F126:F184" si="10">ROUND(((G126*1.02*0.85)+(G126*0.15)),2)</f>
        <v>3525.58</v>
      </c>
      <c r="G126" s="398">
        <v>3466.65</v>
      </c>
      <c r="H126" s="327">
        <f t="shared" ref="H126:H184" si="11">ROUND(((I126*1.02*0.85)+(I126*0.15)),2)</f>
        <v>3408.7</v>
      </c>
      <c r="I126" s="327">
        <v>3351.72</v>
      </c>
      <c r="J126" s="327">
        <v>3295.69</v>
      </c>
      <c r="K126" s="114">
        <v>3240.6</v>
      </c>
      <c r="L126" s="355">
        <v>3186.43</v>
      </c>
      <c r="M126" s="246">
        <v>3133.17</v>
      </c>
      <c r="N126" s="222">
        <v>3080.8</v>
      </c>
    </row>
    <row r="127" spans="1:14">
      <c r="A127" s="221" t="s">
        <v>436</v>
      </c>
      <c r="B127" s="327">
        <v>2600.7800000000002</v>
      </c>
      <c r="C127" s="327">
        <v>2553.54</v>
      </c>
      <c r="D127" s="327">
        <f t="shared" si="9"/>
        <v>2553.54</v>
      </c>
      <c r="E127" s="327">
        <f t="shared" si="8"/>
        <v>2510.86</v>
      </c>
      <c r="F127" s="327">
        <f t="shared" si="10"/>
        <v>2468.89</v>
      </c>
      <c r="G127" s="398">
        <v>2427.62</v>
      </c>
      <c r="H127" s="327">
        <f t="shared" si="11"/>
        <v>2387.04</v>
      </c>
      <c r="I127" s="327">
        <v>2347.14</v>
      </c>
      <c r="J127" s="327">
        <v>2307.91</v>
      </c>
      <c r="K127" s="114">
        <v>2269.33</v>
      </c>
      <c r="L127" s="355">
        <v>2231.4</v>
      </c>
      <c r="M127" s="246">
        <v>2194.1</v>
      </c>
      <c r="N127" s="222">
        <v>2157.42</v>
      </c>
    </row>
    <row r="128" spans="1:14">
      <c r="A128" s="221" t="s">
        <v>437</v>
      </c>
      <c r="B128" s="327">
        <v>2517.19</v>
      </c>
      <c r="C128" s="327">
        <v>2471.4699999999998</v>
      </c>
      <c r="D128" s="327">
        <f t="shared" si="9"/>
        <v>2471.4699999999998</v>
      </c>
      <c r="E128" s="327">
        <f t="shared" si="8"/>
        <v>2430.16</v>
      </c>
      <c r="F128" s="327">
        <f t="shared" si="10"/>
        <v>2389.54</v>
      </c>
      <c r="G128" s="398">
        <v>2349.6</v>
      </c>
      <c r="H128" s="327">
        <f t="shared" si="11"/>
        <v>2310.3200000000002</v>
      </c>
      <c r="I128" s="327">
        <v>2271.6999999999998</v>
      </c>
      <c r="J128" s="327">
        <v>2233.73</v>
      </c>
      <c r="K128" s="114">
        <v>2196.39</v>
      </c>
      <c r="L128" s="355">
        <v>2159.6799999999998</v>
      </c>
      <c r="M128" s="246">
        <v>2123.58</v>
      </c>
      <c r="N128" s="222">
        <v>2088.08</v>
      </c>
    </row>
    <row r="129" spans="1:14">
      <c r="A129" s="221" t="s">
        <v>438</v>
      </c>
      <c r="B129" s="327">
        <v>1470.41</v>
      </c>
      <c r="C129" s="327">
        <v>1443.7</v>
      </c>
      <c r="D129" s="327">
        <f t="shared" si="9"/>
        <v>1443.7</v>
      </c>
      <c r="E129" s="327">
        <f t="shared" si="8"/>
        <v>1419.57</v>
      </c>
      <c r="F129" s="327">
        <f t="shared" si="10"/>
        <v>1395.84</v>
      </c>
      <c r="G129" s="398">
        <v>1372.51</v>
      </c>
      <c r="H129" s="327">
        <f t="shared" si="11"/>
        <v>1349.57</v>
      </c>
      <c r="I129" s="327">
        <v>1327.01</v>
      </c>
      <c r="J129" s="327">
        <v>1304.83</v>
      </c>
      <c r="K129" s="114">
        <v>1283.02</v>
      </c>
      <c r="L129" s="355">
        <v>1261.57</v>
      </c>
      <c r="M129" s="246">
        <v>1240.48</v>
      </c>
      <c r="N129" s="222">
        <v>1219.74</v>
      </c>
    </row>
    <row r="130" spans="1:14">
      <c r="A130" s="221" t="s">
        <v>439</v>
      </c>
      <c r="B130" s="327">
        <v>4329.33</v>
      </c>
      <c r="C130" s="327">
        <v>4250.6899999999996</v>
      </c>
      <c r="D130" s="327">
        <f t="shared" si="9"/>
        <v>4250.6899999999996</v>
      </c>
      <c r="E130" s="327">
        <f t="shared" si="8"/>
        <v>4179.6400000000003</v>
      </c>
      <c r="F130" s="327">
        <f t="shared" si="10"/>
        <v>4109.7700000000004</v>
      </c>
      <c r="G130" s="398">
        <v>4041.07</v>
      </c>
      <c r="H130" s="327">
        <f t="shared" si="11"/>
        <v>3973.52</v>
      </c>
      <c r="I130" s="327">
        <v>3907.1</v>
      </c>
      <c r="J130" s="327">
        <v>3841.79</v>
      </c>
      <c r="K130" s="114">
        <v>3777.57</v>
      </c>
      <c r="L130" s="355">
        <v>3714.42</v>
      </c>
      <c r="M130" s="246">
        <v>3652.33</v>
      </c>
      <c r="N130" s="222">
        <v>3591.28</v>
      </c>
    </row>
    <row r="131" spans="1:14">
      <c r="A131" s="221" t="s">
        <v>440</v>
      </c>
      <c r="B131" s="327">
        <v>1854.83</v>
      </c>
      <c r="C131" s="327">
        <v>1821.14</v>
      </c>
      <c r="D131" s="327">
        <f t="shared" si="9"/>
        <v>1821.14</v>
      </c>
      <c r="E131" s="327">
        <f t="shared" si="8"/>
        <v>1790.7</v>
      </c>
      <c r="F131" s="327">
        <f t="shared" si="10"/>
        <v>1760.77</v>
      </c>
      <c r="G131" s="398">
        <v>1731.34</v>
      </c>
      <c r="H131" s="327">
        <f t="shared" si="11"/>
        <v>1702.4</v>
      </c>
      <c r="I131" s="327">
        <v>1673.94</v>
      </c>
      <c r="J131" s="327">
        <v>1645.96</v>
      </c>
      <c r="K131" s="114">
        <v>1618.45</v>
      </c>
      <c r="L131" s="355">
        <v>1591.4</v>
      </c>
      <c r="M131" s="246">
        <v>1564.8</v>
      </c>
      <c r="N131" s="222">
        <v>1538.64</v>
      </c>
    </row>
    <row r="132" spans="1:14">
      <c r="A132" s="221" t="s">
        <v>441</v>
      </c>
      <c r="B132" s="327">
        <v>2733.81</v>
      </c>
      <c r="C132" s="327">
        <v>2684.15</v>
      </c>
      <c r="D132" s="327">
        <f t="shared" si="9"/>
        <v>2684.15</v>
      </c>
      <c r="E132" s="327">
        <f t="shared" si="8"/>
        <v>2639.28</v>
      </c>
      <c r="F132" s="327">
        <f t="shared" si="10"/>
        <v>2595.16</v>
      </c>
      <c r="G132" s="398">
        <v>2551.7800000000002</v>
      </c>
      <c r="H132" s="327">
        <f t="shared" si="11"/>
        <v>2509.12</v>
      </c>
      <c r="I132" s="327">
        <v>2467.1799999999998</v>
      </c>
      <c r="J132" s="327">
        <v>2425.94</v>
      </c>
      <c r="K132" s="114">
        <v>2385.39</v>
      </c>
      <c r="L132" s="355">
        <v>2345.52</v>
      </c>
      <c r="M132" s="246">
        <v>2306.31</v>
      </c>
      <c r="N132" s="222">
        <v>2267.7600000000002</v>
      </c>
    </row>
    <row r="133" spans="1:14">
      <c r="A133" s="221" t="s">
        <v>442</v>
      </c>
      <c r="B133" s="327">
        <v>4575.8999999999996</v>
      </c>
      <c r="C133" s="327">
        <v>4492.78</v>
      </c>
      <c r="D133" s="327">
        <f t="shared" si="9"/>
        <v>4492.78</v>
      </c>
      <c r="E133" s="327">
        <f t="shared" si="8"/>
        <v>4417.68</v>
      </c>
      <c r="F133" s="327">
        <f t="shared" si="10"/>
        <v>4343.83</v>
      </c>
      <c r="G133" s="398">
        <v>4271.22</v>
      </c>
      <c r="H133" s="327">
        <f t="shared" si="11"/>
        <v>4199.82</v>
      </c>
      <c r="I133" s="327">
        <v>4129.62</v>
      </c>
      <c r="J133" s="327">
        <v>4060.59</v>
      </c>
      <c r="K133" s="114">
        <v>3992.71</v>
      </c>
      <c r="L133" s="355">
        <v>3925.97</v>
      </c>
      <c r="M133" s="246">
        <v>3860.34</v>
      </c>
      <c r="N133" s="222">
        <v>3795.81</v>
      </c>
    </row>
    <row r="134" spans="1:14">
      <c r="A134" s="221" t="s">
        <v>443</v>
      </c>
      <c r="B134" s="327">
        <v>2630.26</v>
      </c>
      <c r="C134" s="327">
        <v>2582.48</v>
      </c>
      <c r="D134" s="327">
        <f t="shared" si="9"/>
        <v>2582.48</v>
      </c>
      <c r="E134" s="327">
        <f t="shared" si="8"/>
        <v>2539.31</v>
      </c>
      <c r="F134" s="327">
        <f t="shared" si="10"/>
        <v>2496.86</v>
      </c>
      <c r="G134" s="398">
        <v>2455.12</v>
      </c>
      <c r="H134" s="327">
        <f t="shared" si="11"/>
        <v>2414.08</v>
      </c>
      <c r="I134" s="327">
        <v>2373.73</v>
      </c>
      <c r="J134" s="327">
        <v>2334.0500000000002</v>
      </c>
      <c r="K134" s="114">
        <v>2295.0300000000002</v>
      </c>
      <c r="L134" s="355">
        <v>2256.67</v>
      </c>
      <c r="M134" s="246">
        <v>2218.9499999999998</v>
      </c>
      <c r="N134" s="222">
        <v>2181.86</v>
      </c>
    </row>
    <row r="135" spans="1:14">
      <c r="A135" s="221" t="s">
        <v>444</v>
      </c>
      <c r="B135" s="327">
        <v>1582.25</v>
      </c>
      <c r="C135" s="327">
        <v>1553.51</v>
      </c>
      <c r="D135" s="327">
        <f t="shared" si="9"/>
        <v>1553.51</v>
      </c>
      <c r="E135" s="327">
        <f t="shared" si="8"/>
        <v>1527.54</v>
      </c>
      <c r="F135" s="327">
        <f t="shared" si="10"/>
        <v>1502.01</v>
      </c>
      <c r="G135" s="398">
        <v>1476.9</v>
      </c>
      <c r="H135" s="327">
        <f t="shared" si="11"/>
        <v>1452.21</v>
      </c>
      <c r="I135" s="327">
        <v>1427.94</v>
      </c>
      <c r="J135" s="327">
        <v>1404.07</v>
      </c>
      <c r="K135" s="114">
        <v>1380.6</v>
      </c>
      <c r="L135" s="355">
        <v>1357.52</v>
      </c>
      <c r="M135" s="246">
        <v>1334.83</v>
      </c>
      <c r="N135" s="222">
        <v>1312.52</v>
      </c>
    </row>
    <row r="136" spans="1:14">
      <c r="A136" s="221" t="s">
        <v>445</v>
      </c>
      <c r="B136" s="327">
        <v>4660.67</v>
      </c>
      <c r="C136" s="327">
        <v>4576.01</v>
      </c>
      <c r="D136" s="327">
        <f t="shared" si="9"/>
        <v>4576.01</v>
      </c>
      <c r="E136" s="327">
        <f t="shared" si="8"/>
        <v>4499.5200000000004</v>
      </c>
      <c r="F136" s="327">
        <f t="shared" si="10"/>
        <v>4424.3100000000004</v>
      </c>
      <c r="G136" s="398">
        <v>4350.3500000000004</v>
      </c>
      <c r="H136" s="327">
        <f t="shared" si="11"/>
        <v>4277.63</v>
      </c>
      <c r="I136" s="327">
        <v>4206.13</v>
      </c>
      <c r="J136" s="327">
        <v>4135.82</v>
      </c>
      <c r="K136" s="114">
        <v>4066.69</v>
      </c>
      <c r="L136" s="355">
        <v>3998.71</v>
      </c>
      <c r="M136" s="246">
        <v>3931.87</v>
      </c>
      <c r="N136" s="222">
        <v>3866.15</v>
      </c>
    </row>
    <row r="137" spans="1:14">
      <c r="A137" s="221" t="s">
        <v>446</v>
      </c>
      <c r="B137" s="327">
        <v>16298.46</v>
      </c>
      <c r="C137" s="327">
        <v>16002.42</v>
      </c>
      <c r="D137" s="327">
        <f t="shared" si="9"/>
        <v>16002.42</v>
      </c>
      <c r="E137" s="327">
        <f t="shared" si="8"/>
        <v>15734.93</v>
      </c>
      <c r="F137" s="327">
        <f t="shared" si="10"/>
        <v>15471.91</v>
      </c>
      <c r="G137" s="398">
        <v>15213.28</v>
      </c>
      <c r="H137" s="327">
        <f t="shared" si="11"/>
        <v>14958.98</v>
      </c>
      <c r="I137" s="327">
        <v>14708.93</v>
      </c>
      <c r="J137" s="327">
        <v>14463.06</v>
      </c>
      <c r="K137" s="114">
        <v>14221.3</v>
      </c>
      <c r="L137" s="355">
        <v>13983.58</v>
      </c>
      <c r="M137" s="246">
        <v>13749.83</v>
      </c>
      <c r="N137" s="222">
        <v>13519.99</v>
      </c>
    </row>
    <row r="138" spans="1:14">
      <c r="A138" s="221" t="s">
        <v>447</v>
      </c>
      <c r="B138" s="327">
        <v>3409.38</v>
      </c>
      <c r="C138" s="327">
        <v>3347.45</v>
      </c>
      <c r="D138" s="327">
        <f t="shared" si="9"/>
        <v>3347.45</v>
      </c>
      <c r="E138" s="327">
        <f t="shared" si="8"/>
        <v>3291.49</v>
      </c>
      <c r="F138" s="327">
        <f t="shared" si="10"/>
        <v>3236.47</v>
      </c>
      <c r="G138" s="398">
        <v>3182.37</v>
      </c>
      <c r="H138" s="327">
        <f t="shared" si="11"/>
        <v>3129.17</v>
      </c>
      <c r="I138" s="327">
        <v>3076.86</v>
      </c>
      <c r="J138" s="327">
        <v>3025.43</v>
      </c>
      <c r="K138" s="114">
        <v>2974.86</v>
      </c>
      <c r="L138" s="355">
        <v>2925.13</v>
      </c>
      <c r="M138" s="246">
        <v>2876.23</v>
      </c>
      <c r="N138" s="222">
        <v>2828.15</v>
      </c>
    </row>
    <row r="139" spans="1:14">
      <c r="A139" s="221" t="s">
        <v>448</v>
      </c>
      <c r="B139" s="327">
        <v>3477.4</v>
      </c>
      <c r="C139" s="327">
        <v>3414.24</v>
      </c>
      <c r="D139" s="327">
        <f t="shared" si="9"/>
        <v>3414.24</v>
      </c>
      <c r="E139" s="327">
        <f t="shared" si="8"/>
        <v>3357.17</v>
      </c>
      <c r="F139" s="327">
        <f t="shared" si="10"/>
        <v>3301.05</v>
      </c>
      <c r="G139" s="398">
        <v>3245.87</v>
      </c>
      <c r="H139" s="327">
        <f t="shared" si="11"/>
        <v>3191.61</v>
      </c>
      <c r="I139" s="327">
        <v>3138.26</v>
      </c>
      <c r="J139" s="327">
        <v>3085.8</v>
      </c>
      <c r="K139" s="114">
        <v>3034.22</v>
      </c>
      <c r="L139" s="355">
        <v>2983.5</v>
      </c>
      <c r="M139" s="246">
        <v>2933.63</v>
      </c>
      <c r="N139" s="222">
        <f>1410.5+1474.09</f>
        <v>2884.59</v>
      </c>
    </row>
    <row r="140" spans="1:14">
      <c r="A140" s="221" t="s">
        <v>449</v>
      </c>
      <c r="B140" s="327">
        <v>2830.61</v>
      </c>
      <c r="C140" s="327">
        <v>2779.19</v>
      </c>
      <c r="D140" s="327">
        <f t="shared" si="9"/>
        <v>2779.19</v>
      </c>
      <c r="E140" s="327">
        <f t="shared" si="8"/>
        <v>2732.73</v>
      </c>
      <c r="F140" s="327">
        <f t="shared" si="10"/>
        <v>2687.05</v>
      </c>
      <c r="G140" s="398">
        <v>2642.13</v>
      </c>
      <c r="H140" s="327">
        <f t="shared" si="11"/>
        <v>2597.96</v>
      </c>
      <c r="I140" s="327">
        <v>2554.5300000000002</v>
      </c>
      <c r="J140" s="327">
        <v>2511.83</v>
      </c>
      <c r="K140" s="114">
        <v>2469.84</v>
      </c>
      <c r="L140" s="355">
        <v>2428.5500000000002</v>
      </c>
      <c r="M140" s="246">
        <v>2387.9499999999998</v>
      </c>
      <c r="N140" s="222">
        <v>2348.0300000000002</v>
      </c>
    </row>
    <row r="141" spans="1:14">
      <c r="A141" s="221" t="s">
        <v>450</v>
      </c>
      <c r="B141" s="327">
        <v>3208.51</v>
      </c>
      <c r="C141" s="327">
        <v>3150.23</v>
      </c>
      <c r="D141" s="327">
        <f t="shared" si="9"/>
        <v>3150.23</v>
      </c>
      <c r="E141" s="327">
        <f t="shared" si="8"/>
        <v>3097.57</v>
      </c>
      <c r="F141" s="327">
        <f t="shared" si="10"/>
        <v>3045.79</v>
      </c>
      <c r="G141" s="398">
        <v>2994.88</v>
      </c>
      <c r="H141" s="327">
        <f t="shared" si="11"/>
        <v>2944.82</v>
      </c>
      <c r="I141" s="327">
        <v>2895.59</v>
      </c>
      <c r="J141" s="327">
        <v>2847.19</v>
      </c>
      <c r="K141" s="114">
        <v>2799.6</v>
      </c>
      <c r="L141" s="355">
        <v>2752.8</v>
      </c>
      <c r="M141" s="246">
        <v>2706.78</v>
      </c>
      <c r="N141" s="222">
        <v>2661.53</v>
      </c>
    </row>
    <row r="142" spans="1:14">
      <c r="A142" s="221" t="s">
        <v>451</v>
      </c>
      <c r="B142" s="327">
        <v>2536.64</v>
      </c>
      <c r="C142" s="327">
        <v>2490.56</v>
      </c>
      <c r="D142" s="327">
        <f t="shared" si="9"/>
        <v>2490.56</v>
      </c>
      <c r="E142" s="327">
        <f t="shared" si="8"/>
        <v>2448.9299999999998</v>
      </c>
      <c r="F142" s="327">
        <f t="shared" si="10"/>
        <v>2407.9899999999998</v>
      </c>
      <c r="G142" s="398">
        <v>2367.7399999999998</v>
      </c>
      <c r="H142" s="327">
        <f t="shared" si="11"/>
        <v>2328.16</v>
      </c>
      <c r="I142" s="327">
        <v>2289.2399999999998</v>
      </c>
      <c r="J142" s="327">
        <v>2250.9699999999998</v>
      </c>
      <c r="K142" s="114">
        <v>2213.34</v>
      </c>
      <c r="L142" s="355">
        <v>2176.34</v>
      </c>
      <c r="M142" s="246">
        <v>2139.96</v>
      </c>
      <c r="N142" s="222">
        <v>2104.19</v>
      </c>
    </row>
    <row r="143" spans="1:14">
      <c r="A143" s="221" t="s">
        <v>452</v>
      </c>
      <c r="B143" s="327">
        <v>4924.26</v>
      </c>
      <c r="C143" s="327">
        <v>4834.82</v>
      </c>
      <c r="D143" s="327">
        <f t="shared" si="9"/>
        <v>4834.82</v>
      </c>
      <c r="E143" s="327">
        <f t="shared" si="8"/>
        <v>4754</v>
      </c>
      <c r="F143" s="327">
        <f t="shared" si="10"/>
        <v>4674.53</v>
      </c>
      <c r="G143" s="398">
        <v>4596.3900000000003</v>
      </c>
      <c r="H143" s="327">
        <f t="shared" si="11"/>
        <v>4519.5600000000004</v>
      </c>
      <c r="I143" s="327">
        <v>4444.01</v>
      </c>
      <c r="J143" s="327">
        <v>4369.72</v>
      </c>
      <c r="K143" s="114">
        <v>4296.68</v>
      </c>
      <c r="L143" s="355">
        <v>4224.8599999999997</v>
      </c>
      <c r="M143" s="246">
        <v>4154.24</v>
      </c>
      <c r="N143" s="222">
        <v>4084.8</v>
      </c>
    </row>
    <row r="144" spans="1:14">
      <c r="A144" s="221" t="s">
        <v>453</v>
      </c>
      <c r="B144" s="327">
        <v>3474.96</v>
      </c>
      <c r="C144" s="327">
        <v>3411.84</v>
      </c>
      <c r="D144" s="327">
        <f t="shared" si="9"/>
        <v>3411.84</v>
      </c>
      <c r="E144" s="327">
        <f t="shared" si="8"/>
        <v>3354.81</v>
      </c>
      <c r="F144" s="327">
        <f t="shared" si="10"/>
        <v>3298.73</v>
      </c>
      <c r="G144" s="398">
        <v>3243.59</v>
      </c>
      <c r="H144" s="327">
        <f t="shared" si="11"/>
        <v>3189.37</v>
      </c>
      <c r="I144" s="327">
        <v>3136.06</v>
      </c>
      <c r="J144" s="327">
        <v>3083.64</v>
      </c>
      <c r="K144" s="114">
        <v>3032.09</v>
      </c>
      <c r="L144" s="355">
        <v>2981.41</v>
      </c>
      <c r="M144" s="246">
        <v>2931.57</v>
      </c>
      <c r="N144" s="222">
        <v>2882.57</v>
      </c>
    </row>
    <row r="145" spans="1:14">
      <c r="A145" s="221" t="s">
        <v>454</v>
      </c>
      <c r="B145" s="327">
        <v>1883.5</v>
      </c>
      <c r="C145" s="327">
        <v>1849.29</v>
      </c>
      <c r="D145" s="327">
        <f t="shared" si="9"/>
        <v>1849.29</v>
      </c>
      <c r="E145" s="327">
        <f t="shared" si="8"/>
        <v>1818.38</v>
      </c>
      <c r="F145" s="327">
        <f t="shared" si="10"/>
        <v>1787.98</v>
      </c>
      <c r="G145" s="398">
        <v>1758.09</v>
      </c>
      <c r="H145" s="327">
        <f t="shared" si="11"/>
        <v>1728.7</v>
      </c>
      <c r="I145" s="327">
        <v>1699.8</v>
      </c>
      <c r="J145" s="327">
        <v>1671.39</v>
      </c>
      <c r="K145" s="114">
        <v>1643.45</v>
      </c>
      <c r="L145" s="355">
        <v>1615.98</v>
      </c>
      <c r="M145" s="246">
        <v>1588.97</v>
      </c>
      <c r="N145" s="222">
        <v>1562.41</v>
      </c>
    </row>
    <row r="146" spans="1:14">
      <c r="A146" s="221" t="s">
        <v>455</v>
      </c>
      <c r="B146" s="327">
        <v>4229.8999999999996</v>
      </c>
      <c r="C146" s="327">
        <v>4153.07</v>
      </c>
      <c r="D146" s="327">
        <f t="shared" si="9"/>
        <v>4153.07</v>
      </c>
      <c r="E146" s="327">
        <f t="shared" si="8"/>
        <v>4083.65</v>
      </c>
      <c r="F146" s="327">
        <f t="shared" si="10"/>
        <v>4015.39</v>
      </c>
      <c r="G146" s="398">
        <v>3948.27</v>
      </c>
      <c r="H146" s="327">
        <f t="shared" si="11"/>
        <v>3882.27</v>
      </c>
      <c r="I146" s="327">
        <v>3817.37</v>
      </c>
      <c r="J146" s="327">
        <v>3753.56</v>
      </c>
      <c r="K146" s="114">
        <v>3690.82</v>
      </c>
      <c r="L146" s="355">
        <v>3629.12</v>
      </c>
      <c r="M146" s="246">
        <v>3568.46</v>
      </c>
      <c r="N146" s="222">
        <v>3508.81</v>
      </c>
    </row>
    <row r="147" spans="1:14">
      <c r="A147" s="221" t="s">
        <v>456</v>
      </c>
      <c r="B147" s="327">
        <v>3921.03</v>
      </c>
      <c r="C147" s="327">
        <v>3849.81</v>
      </c>
      <c r="D147" s="327">
        <f t="shared" si="9"/>
        <v>3849.81</v>
      </c>
      <c r="E147" s="327">
        <f t="shared" si="8"/>
        <v>3785.46</v>
      </c>
      <c r="F147" s="327">
        <f t="shared" si="10"/>
        <v>3722.18</v>
      </c>
      <c r="G147" s="398">
        <v>3659.96</v>
      </c>
      <c r="H147" s="327">
        <f t="shared" si="11"/>
        <v>3598.78</v>
      </c>
      <c r="I147" s="327">
        <v>3538.62</v>
      </c>
      <c r="J147" s="327">
        <v>3479.47</v>
      </c>
      <c r="K147" s="114">
        <v>3421.31</v>
      </c>
      <c r="L147" s="355">
        <v>3364.12</v>
      </c>
      <c r="M147" s="246">
        <v>3307.89</v>
      </c>
      <c r="N147" s="222">
        <v>3252.6</v>
      </c>
    </row>
    <row r="148" spans="1:14">
      <c r="A148" s="221" t="s">
        <v>457</v>
      </c>
      <c r="B148" s="327">
        <v>2101.27</v>
      </c>
      <c r="C148" s="327">
        <v>2063.1</v>
      </c>
      <c r="D148" s="327">
        <f t="shared" si="9"/>
        <v>2063.1</v>
      </c>
      <c r="E148" s="327">
        <f t="shared" si="8"/>
        <v>2028.61</v>
      </c>
      <c r="F148" s="327">
        <f t="shared" si="10"/>
        <v>1994.7</v>
      </c>
      <c r="G148" s="398">
        <v>1961.36</v>
      </c>
      <c r="H148" s="327">
        <f t="shared" si="11"/>
        <v>1928.57</v>
      </c>
      <c r="I148" s="327">
        <v>1896.33</v>
      </c>
      <c r="J148" s="327">
        <v>1864.63</v>
      </c>
      <c r="K148" s="114">
        <v>1833.46</v>
      </c>
      <c r="L148" s="355">
        <v>1802.81</v>
      </c>
      <c r="M148" s="246">
        <v>1772.67</v>
      </c>
      <c r="N148" s="222">
        <v>1743.04</v>
      </c>
    </row>
    <row r="149" spans="1:14">
      <c r="A149" s="221" t="s">
        <v>458</v>
      </c>
      <c r="B149" s="327">
        <v>1203.3800000000001</v>
      </c>
      <c r="C149" s="327">
        <v>1181.52</v>
      </c>
      <c r="D149" s="327">
        <f t="shared" si="9"/>
        <v>1181.52</v>
      </c>
      <c r="E149" s="327">
        <f t="shared" si="8"/>
        <v>1161.77</v>
      </c>
      <c r="F149" s="327">
        <f t="shared" si="10"/>
        <v>1142.3499999999999</v>
      </c>
      <c r="G149" s="398">
        <v>1123.25</v>
      </c>
      <c r="H149" s="327">
        <f t="shared" si="11"/>
        <v>1104.47</v>
      </c>
      <c r="I149" s="327">
        <v>1086.01</v>
      </c>
      <c r="J149" s="327">
        <v>1067.8599999999999</v>
      </c>
      <c r="K149" s="114">
        <v>1050.01</v>
      </c>
      <c r="L149" s="355">
        <v>1032.46</v>
      </c>
      <c r="M149" s="246">
        <v>1015.2</v>
      </c>
      <c r="N149" s="222">
        <v>998.23</v>
      </c>
    </row>
    <row r="150" spans="1:14">
      <c r="A150" s="221" t="s">
        <v>459</v>
      </c>
      <c r="B150" s="327">
        <v>1861.41</v>
      </c>
      <c r="C150" s="327">
        <v>1827.6</v>
      </c>
      <c r="D150" s="327">
        <f t="shared" si="9"/>
        <v>1827.6</v>
      </c>
      <c r="E150" s="327">
        <f t="shared" si="8"/>
        <v>1797.05</v>
      </c>
      <c r="F150" s="327">
        <f t="shared" si="10"/>
        <v>1767.01</v>
      </c>
      <c r="G150" s="398">
        <v>1737.47</v>
      </c>
      <c r="H150" s="327">
        <f t="shared" si="11"/>
        <v>1708.43</v>
      </c>
      <c r="I150" s="327">
        <v>1679.87</v>
      </c>
      <c r="J150" s="327">
        <v>1651.79</v>
      </c>
      <c r="K150" s="114">
        <v>1624.18</v>
      </c>
      <c r="L150" s="355">
        <v>1597.03</v>
      </c>
      <c r="M150" s="246">
        <v>1570.33</v>
      </c>
      <c r="N150" s="222">
        <v>1544.08</v>
      </c>
    </row>
    <row r="151" spans="1:14">
      <c r="A151" s="221" t="s">
        <v>460</v>
      </c>
      <c r="B151" s="327">
        <v>3315.97</v>
      </c>
      <c r="C151" s="327">
        <v>3255.74</v>
      </c>
      <c r="D151" s="327">
        <f t="shared" si="9"/>
        <v>3255.74</v>
      </c>
      <c r="E151" s="327">
        <f t="shared" si="8"/>
        <v>3201.32</v>
      </c>
      <c r="F151" s="327">
        <f t="shared" si="10"/>
        <v>3147.81</v>
      </c>
      <c r="G151" s="398">
        <v>3095.19</v>
      </c>
      <c r="H151" s="327">
        <f t="shared" si="11"/>
        <v>3043.45</v>
      </c>
      <c r="I151" s="327">
        <v>2992.58</v>
      </c>
      <c r="J151" s="327">
        <v>2942.56</v>
      </c>
      <c r="K151" s="114">
        <v>2893.37</v>
      </c>
      <c r="L151" s="355">
        <v>2845</v>
      </c>
      <c r="M151" s="246">
        <v>2797.44</v>
      </c>
      <c r="N151" s="222">
        <v>2750.68</v>
      </c>
    </row>
    <row r="152" spans="1:14">
      <c r="A152" s="221" t="s">
        <v>461</v>
      </c>
      <c r="B152" s="327">
        <v>19475.060000000001</v>
      </c>
      <c r="C152" s="327">
        <v>19121.32</v>
      </c>
      <c r="D152" s="327">
        <f t="shared" si="9"/>
        <v>19121.32</v>
      </c>
      <c r="E152" s="327">
        <f t="shared" si="8"/>
        <v>18801.689999999999</v>
      </c>
      <c r="F152" s="327">
        <f t="shared" si="10"/>
        <v>18487.400000000001</v>
      </c>
      <c r="G152" s="398">
        <v>18178.37</v>
      </c>
      <c r="H152" s="327">
        <f t="shared" si="11"/>
        <v>17874.5</v>
      </c>
      <c r="I152" s="327">
        <v>17575.71</v>
      </c>
      <c r="J152" s="327">
        <v>17281.919999999998</v>
      </c>
      <c r="K152" s="114">
        <v>16993.04</v>
      </c>
      <c r="L152" s="355">
        <v>16708.990000000002</v>
      </c>
      <c r="M152" s="246">
        <v>16429.689999999999</v>
      </c>
      <c r="N152" s="222">
        <v>16155.05</v>
      </c>
    </row>
    <row r="153" spans="1:14">
      <c r="A153" s="221" t="s">
        <v>462</v>
      </c>
      <c r="B153" s="327">
        <v>1853.96</v>
      </c>
      <c r="C153" s="327">
        <v>1820.28</v>
      </c>
      <c r="D153" s="327">
        <f t="shared" si="9"/>
        <v>1820.28</v>
      </c>
      <c r="E153" s="327">
        <f t="shared" si="8"/>
        <v>1789.85</v>
      </c>
      <c r="F153" s="327">
        <f t="shared" si="10"/>
        <v>1759.93</v>
      </c>
      <c r="G153" s="398">
        <v>1730.51</v>
      </c>
      <c r="H153" s="327">
        <f t="shared" si="11"/>
        <v>1701.58</v>
      </c>
      <c r="I153" s="327">
        <v>1673.14</v>
      </c>
      <c r="J153" s="327">
        <v>1645.17</v>
      </c>
      <c r="K153" s="114">
        <v>1617.67</v>
      </c>
      <c r="L153" s="355">
        <v>1590.63</v>
      </c>
      <c r="M153" s="246">
        <v>1564.04</v>
      </c>
      <c r="N153" s="222">
        <v>1537.9</v>
      </c>
    </row>
    <row r="154" spans="1:14">
      <c r="A154" s="221" t="s">
        <v>463</v>
      </c>
      <c r="B154" s="327">
        <v>2928.56</v>
      </c>
      <c r="C154" s="327">
        <v>2875.37</v>
      </c>
      <c r="D154" s="327">
        <f t="shared" si="9"/>
        <v>2875.37</v>
      </c>
      <c r="E154" s="327">
        <f t="shared" si="8"/>
        <v>2827.31</v>
      </c>
      <c r="F154" s="327">
        <f t="shared" si="10"/>
        <v>2780.05</v>
      </c>
      <c r="G154" s="398">
        <v>2733.58</v>
      </c>
      <c r="H154" s="327">
        <f t="shared" si="11"/>
        <v>2687.89</v>
      </c>
      <c r="I154" s="327">
        <v>2642.96</v>
      </c>
      <c r="J154" s="327">
        <v>2598.7800000000002</v>
      </c>
      <c r="K154" s="114">
        <v>2555.34</v>
      </c>
      <c r="L154" s="355">
        <v>2512.63</v>
      </c>
      <c r="M154" s="246">
        <v>2470.63</v>
      </c>
      <c r="N154" s="222">
        <v>2429.33</v>
      </c>
    </row>
    <row r="155" spans="1:14">
      <c r="A155" s="221" t="s">
        <v>464</v>
      </c>
      <c r="B155" s="327">
        <v>7096.8</v>
      </c>
      <c r="C155" s="327">
        <v>6967.89</v>
      </c>
      <c r="D155" s="327">
        <f t="shared" si="9"/>
        <v>6967.89</v>
      </c>
      <c r="E155" s="327">
        <f t="shared" si="8"/>
        <v>6851.42</v>
      </c>
      <c r="F155" s="327">
        <f t="shared" si="10"/>
        <v>6736.89</v>
      </c>
      <c r="G155" s="398">
        <v>6624.28</v>
      </c>
      <c r="H155" s="327">
        <f t="shared" si="11"/>
        <v>6513.55</v>
      </c>
      <c r="I155" s="327">
        <v>6404.67</v>
      </c>
      <c r="J155" s="327">
        <v>6297.61</v>
      </c>
      <c r="K155" s="114">
        <v>6192.34</v>
      </c>
      <c r="L155" s="355">
        <v>6088.83</v>
      </c>
      <c r="M155" s="246">
        <v>5987.05</v>
      </c>
      <c r="N155" s="222">
        <v>5886.97</v>
      </c>
    </row>
    <row r="156" spans="1:14">
      <c r="A156" s="221" t="s">
        <v>465</v>
      </c>
      <c r="B156" s="327">
        <v>1399.56</v>
      </c>
      <c r="C156" s="327">
        <v>1374.14</v>
      </c>
      <c r="D156" s="327">
        <f t="shared" si="9"/>
        <v>1374.14</v>
      </c>
      <c r="E156" s="327">
        <f t="shared" si="8"/>
        <v>1351.17</v>
      </c>
      <c r="F156" s="327">
        <f t="shared" si="10"/>
        <v>1328.58</v>
      </c>
      <c r="G156" s="398">
        <v>1306.3699999999999</v>
      </c>
      <c r="H156" s="327">
        <f t="shared" si="11"/>
        <v>1284.53</v>
      </c>
      <c r="I156" s="327">
        <v>1263.06</v>
      </c>
      <c r="J156" s="327">
        <v>1241.95</v>
      </c>
      <c r="K156" s="114">
        <v>1221.19</v>
      </c>
      <c r="L156" s="355">
        <v>1200.78</v>
      </c>
      <c r="M156" s="246">
        <v>1180.71</v>
      </c>
      <c r="N156" s="222">
        <v>1160.97</v>
      </c>
    </row>
    <row r="157" spans="1:14">
      <c r="A157" s="221" t="s">
        <v>466</v>
      </c>
      <c r="B157" s="327">
        <v>5238.38</v>
      </c>
      <c r="C157" s="327">
        <v>5143.2299999999996</v>
      </c>
      <c r="D157" s="327">
        <f t="shared" si="9"/>
        <v>5143.2299999999996</v>
      </c>
      <c r="E157" s="327">
        <f t="shared" si="8"/>
        <v>5057.26</v>
      </c>
      <c r="F157" s="327">
        <f t="shared" si="10"/>
        <v>4972.72</v>
      </c>
      <c r="G157" s="398">
        <v>4889.6000000000004</v>
      </c>
      <c r="H157" s="327">
        <f t="shared" si="11"/>
        <v>4807.87</v>
      </c>
      <c r="I157" s="327">
        <v>4727.5</v>
      </c>
      <c r="J157" s="327">
        <v>4648.4799999999996</v>
      </c>
      <c r="K157" s="114">
        <v>4570.78</v>
      </c>
      <c r="L157" s="355">
        <v>4494.38</v>
      </c>
      <c r="M157" s="246">
        <v>4419.25</v>
      </c>
      <c r="N157" s="222">
        <f>1623.66+1261.29+1460.43</f>
        <v>4345.38</v>
      </c>
    </row>
    <row r="158" spans="1:14">
      <c r="A158" s="221" t="s">
        <v>467</v>
      </c>
      <c r="B158" s="327">
        <v>3459.7</v>
      </c>
      <c r="C158" s="327">
        <v>3396.86</v>
      </c>
      <c r="D158" s="327">
        <f t="shared" si="9"/>
        <v>3396.86</v>
      </c>
      <c r="E158" s="327">
        <f t="shared" si="8"/>
        <v>3340.08</v>
      </c>
      <c r="F158" s="327">
        <f t="shared" si="10"/>
        <v>3284.25</v>
      </c>
      <c r="G158" s="398">
        <v>3229.35</v>
      </c>
      <c r="H158" s="327">
        <f t="shared" si="11"/>
        <v>3175.37</v>
      </c>
      <c r="I158" s="327">
        <v>3122.29</v>
      </c>
      <c r="J158" s="327">
        <v>3070.1</v>
      </c>
      <c r="K158" s="114">
        <v>3018.78</v>
      </c>
      <c r="L158" s="355">
        <v>2968.32</v>
      </c>
      <c r="M158" s="246">
        <v>2918.7</v>
      </c>
      <c r="N158" s="222">
        <v>2869.91</v>
      </c>
    </row>
    <row r="159" spans="1:14">
      <c r="A159" s="221" t="s">
        <v>468</v>
      </c>
      <c r="B159" s="327">
        <v>1102.83</v>
      </c>
      <c r="C159" s="327">
        <v>1082.8</v>
      </c>
      <c r="D159" s="327">
        <f t="shared" si="9"/>
        <v>1082.8</v>
      </c>
      <c r="E159" s="327">
        <f t="shared" si="8"/>
        <v>1064.7</v>
      </c>
      <c r="F159" s="327">
        <f t="shared" si="10"/>
        <v>1046.9000000000001</v>
      </c>
      <c r="G159" s="398">
        <v>1029.4000000000001</v>
      </c>
      <c r="H159" s="327">
        <f t="shared" si="11"/>
        <v>1012.19</v>
      </c>
      <c r="I159" s="327">
        <v>995.27</v>
      </c>
      <c r="J159" s="327">
        <v>978.63</v>
      </c>
      <c r="K159" s="114">
        <v>962.27</v>
      </c>
      <c r="L159" s="355">
        <v>946.18</v>
      </c>
      <c r="M159" s="246">
        <v>930.36</v>
      </c>
      <c r="N159" s="222">
        <v>914.81</v>
      </c>
    </row>
    <row r="160" spans="1:14">
      <c r="A160" s="221" t="s">
        <v>469</v>
      </c>
      <c r="B160" s="327">
        <v>1985.33</v>
      </c>
      <c r="C160" s="327">
        <v>1949.27</v>
      </c>
      <c r="D160" s="327">
        <f t="shared" si="9"/>
        <v>1949.27</v>
      </c>
      <c r="E160" s="327">
        <f t="shared" si="8"/>
        <v>1916.69</v>
      </c>
      <c r="F160" s="327">
        <f t="shared" si="10"/>
        <v>1884.65</v>
      </c>
      <c r="G160" s="398">
        <v>1853.15</v>
      </c>
      <c r="H160" s="327">
        <f t="shared" si="11"/>
        <v>1822.17</v>
      </c>
      <c r="I160" s="327">
        <v>1791.71</v>
      </c>
      <c r="J160" s="327">
        <v>1761.76</v>
      </c>
      <c r="K160" s="114">
        <v>1732.31</v>
      </c>
      <c r="L160" s="355">
        <v>1703.35</v>
      </c>
      <c r="M160" s="246">
        <v>1674.88</v>
      </c>
      <c r="N160" s="222">
        <v>1646.88</v>
      </c>
    </row>
    <row r="161" spans="1:14">
      <c r="A161" s="221" t="s">
        <v>470</v>
      </c>
      <c r="B161" s="327">
        <v>1493.4</v>
      </c>
      <c r="C161" s="327">
        <v>1466.27</v>
      </c>
      <c r="D161" s="327">
        <f t="shared" si="9"/>
        <v>1466.27</v>
      </c>
      <c r="E161" s="327">
        <f t="shared" si="8"/>
        <v>1441.76</v>
      </c>
      <c r="F161" s="327">
        <f t="shared" si="10"/>
        <v>1417.66</v>
      </c>
      <c r="G161" s="398">
        <v>1393.96</v>
      </c>
      <c r="H161" s="327">
        <f t="shared" si="11"/>
        <v>1370.66</v>
      </c>
      <c r="I161" s="327">
        <v>1347.75</v>
      </c>
      <c r="J161" s="327">
        <v>1325.22</v>
      </c>
      <c r="K161" s="114">
        <v>1303.07</v>
      </c>
      <c r="L161" s="355">
        <v>1281.29</v>
      </c>
      <c r="M161" s="246">
        <v>1259.8699999999999</v>
      </c>
      <c r="N161" s="222">
        <v>1238.81</v>
      </c>
    </row>
    <row r="162" spans="1:14">
      <c r="A162" s="221" t="s">
        <v>471</v>
      </c>
      <c r="B162" s="327">
        <v>6632.46</v>
      </c>
      <c r="C162" s="327">
        <v>6511.99</v>
      </c>
      <c r="D162" s="327"/>
      <c r="E162" s="327"/>
      <c r="F162" s="327"/>
      <c r="G162" s="398"/>
      <c r="H162" s="327"/>
      <c r="I162" s="327"/>
      <c r="J162" s="327"/>
      <c r="K162" s="114"/>
      <c r="L162" s="355"/>
      <c r="M162" s="246"/>
      <c r="N162" s="222"/>
    </row>
    <row r="163" spans="1:14">
      <c r="A163" s="221" t="s">
        <v>472</v>
      </c>
      <c r="B163" s="327">
        <v>11388.32</v>
      </c>
      <c r="C163" s="327">
        <v>11181.460000000001</v>
      </c>
      <c r="D163" s="327"/>
      <c r="E163" s="327"/>
      <c r="F163" s="327"/>
      <c r="G163" s="398"/>
      <c r="H163" s="327"/>
      <c r="I163" s="327"/>
      <c r="J163" s="327"/>
      <c r="K163" s="114"/>
      <c r="L163" s="355"/>
      <c r="M163" s="246"/>
      <c r="N163" s="222"/>
    </row>
    <row r="164" spans="1:14">
      <c r="A164" s="221" t="s">
        <v>473</v>
      </c>
      <c r="B164" s="327">
        <v>7034.19</v>
      </c>
      <c r="C164" s="327">
        <v>6906.42</v>
      </c>
      <c r="D164" s="327">
        <f t="shared" si="9"/>
        <v>6906.42</v>
      </c>
      <c r="E164" s="327">
        <f t="shared" si="8"/>
        <v>6790.97</v>
      </c>
      <c r="F164" s="327">
        <f t="shared" si="10"/>
        <v>6677.45</v>
      </c>
      <c r="G164" s="398">
        <v>6565.83</v>
      </c>
      <c r="H164" s="327">
        <f t="shared" si="11"/>
        <v>6456.08</v>
      </c>
      <c r="I164" s="327">
        <v>6348.16</v>
      </c>
      <c r="J164" s="327">
        <v>6242.05</v>
      </c>
      <c r="K164" s="114">
        <v>6137.71</v>
      </c>
      <c r="L164" s="355">
        <v>6035.11</v>
      </c>
      <c r="M164" s="246">
        <v>5934.23</v>
      </c>
      <c r="N164" s="222">
        <v>5835.03</v>
      </c>
    </row>
    <row r="165" spans="1:14">
      <c r="A165" s="221" t="s">
        <v>474</v>
      </c>
      <c r="B165" s="327">
        <v>3908.38</v>
      </c>
      <c r="C165" s="327">
        <v>3837.39</v>
      </c>
      <c r="D165" s="327">
        <f t="shared" si="9"/>
        <v>3837.39</v>
      </c>
      <c r="E165" s="327">
        <f t="shared" si="8"/>
        <v>3773.24</v>
      </c>
      <c r="F165" s="327">
        <f t="shared" si="10"/>
        <v>3710.17</v>
      </c>
      <c r="G165" s="398">
        <v>3648.15</v>
      </c>
      <c r="H165" s="327">
        <f t="shared" si="11"/>
        <v>3587.17</v>
      </c>
      <c r="I165" s="327">
        <v>3527.21</v>
      </c>
      <c r="J165" s="327">
        <v>3468.25</v>
      </c>
      <c r="K165" s="114">
        <v>3410.28</v>
      </c>
      <c r="L165" s="355">
        <v>3353.27</v>
      </c>
      <c r="M165" s="246">
        <v>3297.22</v>
      </c>
      <c r="N165" s="222">
        <v>3242.1</v>
      </c>
    </row>
    <row r="166" spans="1:14">
      <c r="A166" s="221" t="s">
        <v>475</v>
      </c>
      <c r="B166" s="327">
        <v>769.1</v>
      </c>
      <c r="C166" s="327">
        <v>755.13</v>
      </c>
      <c r="D166" s="327">
        <f t="shared" si="9"/>
        <v>755.13</v>
      </c>
      <c r="E166" s="327">
        <f t="shared" si="8"/>
        <v>742.51</v>
      </c>
      <c r="F166" s="327">
        <f t="shared" si="10"/>
        <v>730.1</v>
      </c>
      <c r="G166" s="398">
        <v>717.9</v>
      </c>
      <c r="H166" s="327">
        <f t="shared" si="11"/>
        <v>705.9</v>
      </c>
      <c r="I166" s="327">
        <v>694.1</v>
      </c>
      <c r="J166" s="327">
        <v>682.5</v>
      </c>
      <c r="K166" s="114">
        <v>671.09</v>
      </c>
      <c r="L166" s="355">
        <v>659.87</v>
      </c>
      <c r="M166" s="246">
        <v>648.84</v>
      </c>
      <c r="N166" s="222">
        <v>637.99</v>
      </c>
    </row>
    <row r="167" spans="1:14">
      <c r="A167" s="221" t="s">
        <v>476</v>
      </c>
      <c r="B167" s="327">
        <v>2964.58</v>
      </c>
      <c r="C167" s="327">
        <v>2910.73</v>
      </c>
      <c r="D167" s="327">
        <f t="shared" si="9"/>
        <v>2910.73</v>
      </c>
      <c r="E167" s="327">
        <f t="shared" si="8"/>
        <v>2862.07</v>
      </c>
      <c r="F167" s="327">
        <f t="shared" si="10"/>
        <v>2814.23</v>
      </c>
      <c r="G167" s="398">
        <v>2767.19</v>
      </c>
      <c r="H167" s="327">
        <f t="shared" si="11"/>
        <v>2720.93</v>
      </c>
      <c r="I167" s="327">
        <v>2675.45</v>
      </c>
      <c r="J167" s="327">
        <v>2630.73</v>
      </c>
      <c r="K167" s="114">
        <v>2586.7600000000002</v>
      </c>
      <c r="L167" s="355">
        <v>2543.52</v>
      </c>
      <c r="M167" s="246">
        <v>2501</v>
      </c>
      <c r="N167" s="222">
        <v>2459.19</v>
      </c>
    </row>
    <row r="168" spans="1:14">
      <c r="A168" s="221" t="s">
        <v>477</v>
      </c>
      <c r="B168" s="327">
        <v>2926.34</v>
      </c>
      <c r="C168" s="327">
        <v>2873.19</v>
      </c>
      <c r="D168" s="327">
        <f t="shared" si="9"/>
        <v>2873.19</v>
      </c>
      <c r="E168" s="327">
        <f t="shared" si="8"/>
        <v>2825.16</v>
      </c>
      <c r="F168" s="327">
        <f t="shared" si="10"/>
        <v>2777.94</v>
      </c>
      <c r="G168" s="398">
        <v>2731.5</v>
      </c>
      <c r="H168" s="327">
        <f t="shared" si="11"/>
        <v>2685.84</v>
      </c>
      <c r="I168" s="327">
        <v>2640.94</v>
      </c>
      <c r="J168" s="327">
        <v>2596.79</v>
      </c>
      <c r="K168" s="114">
        <v>2553.38</v>
      </c>
      <c r="L168" s="355">
        <v>2510.6999999999998</v>
      </c>
      <c r="M168" s="246">
        <v>2468.73</v>
      </c>
      <c r="N168" s="222">
        <v>2427.46</v>
      </c>
    </row>
    <row r="169" spans="1:14">
      <c r="A169" s="221" t="s">
        <v>478</v>
      </c>
      <c r="B169" s="327">
        <v>1277.45</v>
      </c>
      <c r="C169" s="327">
        <v>1254.25</v>
      </c>
      <c r="D169" s="327">
        <f t="shared" si="9"/>
        <v>1254.25</v>
      </c>
      <c r="E169" s="327">
        <f t="shared" si="8"/>
        <v>1233.28</v>
      </c>
      <c r="F169" s="327">
        <f t="shared" si="10"/>
        <v>1212.6600000000001</v>
      </c>
      <c r="G169" s="398">
        <v>1192.3900000000001</v>
      </c>
      <c r="H169" s="327">
        <f t="shared" si="11"/>
        <v>1172.46</v>
      </c>
      <c r="I169" s="327">
        <v>1152.8599999999999</v>
      </c>
      <c r="J169" s="327">
        <v>1133.5899999999999</v>
      </c>
      <c r="K169" s="114">
        <v>1114.6400000000001</v>
      </c>
      <c r="L169" s="355">
        <v>1096.01</v>
      </c>
      <c r="M169" s="246">
        <v>1077.69</v>
      </c>
      <c r="N169" s="222">
        <v>1059.68</v>
      </c>
    </row>
    <row r="170" spans="1:14">
      <c r="A170" s="221" t="s">
        <v>479</v>
      </c>
      <c r="B170" s="327">
        <v>5217.8900000000003</v>
      </c>
      <c r="C170" s="327">
        <v>5123.1099999999997</v>
      </c>
      <c r="D170" s="327">
        <f t="shared" si="9"/>
        <v>5123.1099999999997</v>
      </c>
      <c r="E170" s="327">
        <f t="shared" si="8"/>
        <v>5037.47</v>
      </c>
      <c r="F170" s="327">
        <f t="shared" si="10"/>
        <v>4953.26</v>
      </c>
      <c r="G170" s="398">
        <v>4870.46</v>
      </c>
      <c r="H170" s="327">
        <f t="shared" si="11"/>
        <v>4789.05</v>
      </c>
      <c r="I170" s="327">
        <v>4709</v>
      </c>
      <c r="J170" s="327">
        <v>4630.29</v>
      </c>
      <c r="K170" s="114">
        <v>4552.8900000000003</v>
      </c>
      <c r="L170" s="355">
        <v>4476.78</v>
      </c>
      <c r="M170" s="246">
        <v>4401.95</v>
      </c>
      <c r="N170" s="222">
        <v>4328.37</v>
      </c>
    </row>
    <row r="171" spans="1:14">
      <c r="A171" s="221" t="s">
        <v>480</v>
      </c>
      <c r="B171" s="327">
        <v>8484.52</v>
      </c>
      <c r="C171" s="327">
        <v>8330.41</v>
      </c>
      <c r="D171" s="327">
        <f t="shared" si="9"/>
        <v>8330.41</v>
      </c>
      <c r="E171" s="327">
        <f t="shared" si="8"/>
        <v>8191.16</v>
      </c>
      <c r="F171" s="327">
        <f t="shared" si="10"/>
        <v>8054.24</v>
      </c>
      <c r="G171" s="398">
        <v>7919.61</v>
      </c>
      <c r="H171" s="327">
        <f t="shared" si="11"/>
        <v>7787.23</v>
      </c>
      <c r="I171" s="327">
        <v>7657.06</v>
      </c>
      <c r="J171" s="327">
        <v>7529.07</v>
      </c>
      <c r="K171" s="114">
        <v>7403.22</v>
      </c>
      <c r="L171" s="355">
        <v>7279.47</v>
      </c>
      <c r="M171" s="246">
        <v>7157.79</v>
      </c>
      <c r="N171" s="222">
        <v>7038.14</v>
      </c>
    </row>
    <row r="172" spans="1:14">
      <c r="A172" s="221" t="s">
        <v>481</v>
      </c>
      <c r="B172" s="327">
        <v>4230.1400000000003</v>
      </c>
      <c r="C172" s="327">
        <v>4153.3</v>
      </c>
      <c r="D172" s="327">
        <f t="shared" si="9"/>
        <v>4153.3</v>
      </c>
      <c r="E172" s="327">
        <f t="shared" si="8"/>
        <v>4083.87</v>
      </c>
      <c r="F172" s="327">
        <f t="shared" si="10"/>
        <v>4015.6</v>
      </c>
      <c r="G172" s="398">
        <v>3948.48</v>
      </c>
      <c r="H172" s="327">
        <f t="shared" si="11"/>
        <v>3882.48</v>
      </c>
      <c r="I172" s="327">
        <v>3817.58</v>
      </c>
      <c r="J172" s="327">
        <v>3753.77</v>
      </c>
      <c r="K172" s="114">
        <v>3691.02</v>
      </c>
      <c r="L172" s="355">
        <v>3629.32</v>
      </c>
      <c r="M172" s="246">
        <v>3568.65</v>
      </c>
      <c r="N172" s="222">
        <v>3509</v>
      </c>
    </row>
    <row r="173" spans="1:14">
      <c r="A173" s="221" t="s">
        <v>482</v>
      </c>
      <c r="B173" s="327">
        <v>4806.2700000000004</v>
      </c>
      <c r="C173" s="327">
        <v>4718.97</v>
      </c>
      <c r="D173" s="327">
        <f t="shared" si="9"/>
        <v>4718.97</v>
      </c>
      <c r="E173" s="327">
        <f t="shared" si="8"/>
        <v>4640.09</v>
      </c>
      <c r="F173" s="327">
        <f t="shared" si="10"/>
        <v>4562.53</v>
      </c>
      <c r="G173" s="398">
        <v>4486.26</v>
      </c>
      <c r="H173" s="327">
        <f t="shared" si="11"/>
        <v>4411.2700000000004</v>
      </c>
      <c r="I173" s="327">
        <v>4337.53</v>
      </c>
      <c r="J173" s="327">
        <v>4265.0200000000004</v>
      </c>
      <c r="K173" s="114">
        <v>4193.7299999999996</v>
      </c>
      <c r="L173" s="355">
        <v>4123.63</v>
      </c>
      <c r="M173" s="246">
        <v>4054.7</v>
      </c>
      <c r="N173" s="222">
        <v>3986.92</v>
      </c>
    </row>
    <row r="174" spans="1:14">
      <c r="A174" s="221" t="s">
        <v>483</v>
      </c>
      <c r="B174" s="327">
        <v>3282.96</v>
      </c>
      <c r="C174" s="327">
        <v>3223.33</v>
      </c>
      <c r="D174" s="327">
        <f t="shared" si="9"/>
        <v>3223.33</v>
      </c>
      <c r="E174" s="327">
        <f t="shared" si="8"/>
        <v>3169.45</v>
      </c>
      <c r="F174" s="327">
        <f t="shared" si="10"/>
        <v>3116.47</v>
      </c>
      <c r="G174" s="398">
        <v>3064.38</v>
      </c>
      <c r="H174" s="327">
        <f t="shared" si="11"/>
        <v>3013.16</v>
      </c>
      <c r="I174" s="327">
        <v>2962.79</v>
      </c>
      <c r="J174" s="327">
        <v>2913.26</v>
      </c>
      <c r="K174" s="114">
        <v>2864.56</v>
      </c>
      <c r="L174" s="355">
        <v>2816.68</v>
      </c>
      <c r="M174" s="246">
        <v>2769.6</v>
      </c>
      <c r="N174" s="222">
        <v>2723.3</v>
      </c>
    </row>
    <row r="175" spans="1:14">
      <c r="A175" s="221" t="s">
        <v>484</v>
      </c>
      <c r="B175" s="327">
        <v>21162.41</v>
      </c>
      <c r="C175" s="327">
        <v>20778.02</v>
      </c>
      <c r="D175" s="327">
        <f t="shared" si="9"/>
        <v>20778.02</v>
      </c>
      <c r="E175" s="327">
        <f t="shared" si="8"/>
        <v>20430.7</v>
      </c>
      <c r="F175" s="327">
        <f t="shared" si="10"/>
        <v>20089.18</v>
      </c>
      <c r="G175" s="398">
        <v>19753.37</v>
      </c>
      <c r="H175" s="327">
        <f t="shared" si="11"/>
        <v>19423.18</v>
      </c>
      <c r="I175" s="327">
        <v>19098.509999999998</v>
      </c>
      <c r="J175" s="327">
        <v>18779.259999999998</v>
      </c>
      <c r="K175" s="114">
        <v>18465.349999999999</v>
      </c>
      <c r="L175" s="355">
        <v>18156.689999999999</v>
      </c>
      <c r="M175" s="246">
        <v>17853.189999999999</v>
      </c>
      <c r="N175" s="222">
        <v>17554.759999999998</v>
      </c>
    </row>
    <row r="176" spans="1:14">
      <c r="A176" s="221" t="s">
        <v>485</v>
      </c>
      <c r="B176" s="327">
        <v>2089.83</v>
      </c>
      <c r="C176" s="327">
        <v>2051.87</v>
      </c>
      <c r="D176" s="327">
        <f t="shared" si="9"/>
        <v>2051.87</v>
      </c>
      <c r="E176" s="327">
        <f t="shared" si="8"/>
        <v>2017.57</v>
      </c>
      <c r="F176" s="327">
        <f t="shared" si="10"/>
        <v>1983.84</v>
      </c>
      <c r="G176" s="398">
        <v>1950.68</v>
      </c>
      <c r="H176" s="327">
        <f t="shared" si="11"/>
        <v>1918.07</v>
      </c>
      <c r="I176" s="327">
        <v>1886.01</v>
      </c>
      <c r="J176" s="327">
        <v>1854.48</v>
      </c>
      <c r="K176" s="114">
        <v>1823.48</v>
      </c>
      <c r="L176" s="355">
        <v>1793</v>
      </c>
      <c r="M176" s="246">
        <v>1763.03</v>
      </c>
      <c r="N176" s="222">
        <v>1733.56</v>
      </c>
    </row>
    <row r="177" spans="1:14">
      <c r="A177" s="221" t="s">
        <v>486</v>
      </c>
      <c r="B177" s="327">
        <v>4110.68</v>
      </c>
      <c r="C177" s="327">
        <v>4036.01</v>
      </c>
      <c r="D177" s="327">
        <f t="shared" si="9"/>
        <v>4036.01</v>
      </c>
      <c r="E177" s="327">
        <f t="shared" si="8"/>
        <v>3968.54</v>
      </c>
      <c r="F177" s="327">
        <f t="shared" si="10"/>
        <v>3902.2</v>
      </c>
      <c r="G177" s="398">
        <v>3836.97</v>
      </c>
      <c r="H177" s="327">
        <f t="shared" si="11"/>
        <v>3772.83</v>
      </c>
      <c r="I177" s="327">
        <v>3709.76</v>
      </c>
      <c r="J177" s="327">
        <v>3647.75</v>
      </c>
      <c r="K177" s="114">
        <v>3586.77</v>
      </c>
      <c r="L177" s="355">
        <v>3526.81</v>
      </c>
      <c r="M177" s="246">
        <v>3467.86</v>
      </c>
      <c r="N177" s="222">
        <v>3409.89</v>
      </c>
    </row>
    <row r="178" spans="1:14">
      <c r="A178" s="221" t="s">
        <v>487</v>
      </c>
      <c r="B178" s="327">
        <v>7544.65</v>
      </c>
      <c r="C178" s="327">
        <v>7407.61</v>
      </c>
      <c r="D178" s="327">
        <f t="shared" si="9"/>
        <v>7407.61</v>
      </c>
      <c r="E178" s="327">
        <f t="shared" si="8"/>
        <v>7283.79</v>
      </c>
      <c r="F178" s="327">
        <f t="shared" si="10"/>
        <v>7162.04</v>
      </c>
      <c r="G178" s="398">
        <v>7042.32</v>
      </c>
      <c r="H178" s="327">
        <f t="shared" si="11"/>
        <v>6924.6</v>
      </c>
      <c r="I178" s="327">
        <v>6808.85</v>
      </c>
      <c r="J178" s="327">
        <v>6695.03</v>
      </c>
      <c r="K178" s="114">
        <v>6583.12</v>
      </c>
      <c r="L178" s="355">
        <v>6473.08</v>
      </c>
      <c r="M178" s="246">
        <v>6364.88</v>
      </c>
      <c r="N178" s="222">
        <v>6258.49</v>
      </c>
    </row>
    <row r="179" spans="1:14">
      <c r="A179" s="221" t="s">
        <v>488</v>
      </c>
      <c r="B179" s="327">
        <v>3468.11</v>
      </c>
      <c r="C179" s="327">
        <v>3405.12</v>
      </c>
      <c r="D179" s="327">
        <f t="shared" si="9"/>
        <v>3405.12</v>
      </c>
      <c r="E179" s="327">
        <f t="shared" si="8"/>
        <v>3348.2</v>
      </c>
      <c r="F179" s="327">
        <f t="shared" si="10"/>
        <v>3292.23</v>
      </c>
      <c r="G179" s="398">
        <v>3237.2</v>
      </c>
      <c r="H179" s="327">
        <f t="shared" si="11"/>
        <v>3183.09</v>
      </c>
      <c r="I179" s="327">
        <v>3129.88</v>
      </c>
      <c r="J179" s="327">
        <v>3077.56</v>
      </c>
      <c r="K179" s="114">
        <v>3026.12</v>
      </c>
      <c r="L179" s="355">
        <v>2975.54</v>
      </c>
      <c r="M179" s="246">
        <v>2925.8</v>
      </c>
      <c r="N179" s="222">
        <v>2876.89</v>
      </c>
    </row>
    <row r="180" spans="1:14">
      <c r="A180" s="221" t="s">
        <v>489</v>
      </c>
      <c r="B180" s="327">
        <v>7686.51</v>
      </c>
      <c r="C180" s="327">
        <v>7546.8899999999994</v>
      </c>
      <c r="D180" s="327"/>
      <c r="E180" s="327"/>
      <c r="F180" s="327"/>
      <c r="G180" s="398"/>
      <c r="H180" s="327"/>
      <c r="I180" s="327"/>
      <c r="J180" s="327"/>
      <c r="K180" s="114"/>
      <c r="L180" s="355"/>
      <c r="M180" s="246"/>
      <c r="N180" s="222"/>
    </row>
    <row r="181" spans="1:14">
      <c r="A181" s="221" t="s">
        <v>490</v>
      </c>
      <c r="B181" s="327">
        <v>1893.97</v>
      </c>
      <c r="C181" s="327">
        <v>1859.57</v>
      </c>
      <c r="D181" s="327">
        <f t="shared" si="9"/>
        <v>1859.57</v>
      </c>
      <c r="E181" s="327">
        <f t="shared" si="8"/>
        <v>1828.49</v>
      </c>
      <c r="F181" s="327">
        <f t="shared" si="10"/>
        <v>1797.93</v>
      </c>
      <c r="G181" s="398">
        <v>1767.88</v>
      </c>
      <c r="H181" s="327">
        <f t="shared" si="11"/>
        <v>1738.33</v>
      </c>
      <c r="I181" s="327">
        <v>1709.27</v>
      </c>
      <c r="J181" s="327">
        <v>1680.7</v>
      </c>
      <c r="K181" s="114">
        <v>1652.61</v>
      </c>
      <c r="L181" s="355">
        <v>1624.99</v>
      </c>
      <c r="M181" s="246">
        <v>1597.83</v>
      </c>
      <c r="N181" s="222">
        <v>1571.12</v>
      </c>
    </row>
    <row r="182" spans="1:14">
      <c r="A182" s="221" t="s">
        <v>491</v>
      </c>
      <c r="B182" s="327">
        <v>277.18</v>
      </c>
      <c r="C182" s="327">
        <v>272.14999999999998</v>
      </c>
      <c r="D182" s="327">
        <f t="shared" si="9"/>
        <v>272.14999999999998</v>
      </c>
      <c r="E182" s="327">
        <f t="shared" si="8"/>
        <v>267.60000000000002</v>
      </c>
      <c r="F182" s="327">
        <f t="shared" si="10"/>
        <v>263.13</v>
      </c>
      <c r="G182" s="398">
        <v>258.73</v>
      </c>
      <c r="H182" s="327">
        <f t="shared" si="11"/>
        <v>254.41</v>
      </c>
      <c r="I182" s="327">
        <v>250.16</v>
      </c>
      <c r="J182" s="327">
        <v>245.98</v>
      </c>
      <c r="K182" s="114">
        <v>241.87</v>
      </c>
      <c r="L182" s="355">
        <v>237.83</v>
      </c>
      <c r="M182" s="246">
        <v>233.85</v>
      </c>
      <c r="N182" s="222">
        <v>229.94</v>
      </c>
    </row>
    <row r="183" spans="1:14">
      <c r="A183" s="221" t="s">
        <v>492</v>
      </c>
      <c r="B183" s="327">
        <v>2840.63</v>
      </c>
      <c r="C183" s="327">
        <v>2789.03</v>
      </c>
      <c r="D183" s="327">
        <f t="shared" si="9"/>
        <v>2789.03</v>
      </c>
      <c r="E183" s="327">
        <f t="shared" si="8"/>
        <v>2742.41</v>
      </c>
      <c r="F183" s="327">
        <f t="shared" si="10"/>
        <v>2696.57</v>
      </c>
      <c r="G183" s="398">
        <v>2651.49</v>
      </c>
      <c r="H183" s="327">
        <f t="shared" si="11"/>
        <v>2607.17</v>
      </c>
      <c r="I183" s="327">
        <v>2563.59</v>
      </c>
      <c r="J183" s="327">
        <v>2520.7399999999998</v>
      </c>
      <c r="K183" s="114">
        <v>2478.6</v>
      </c>
      <c r="L183" s="355">
        <v>2437.17</v>
      </c>
      <c r="M183" s="246">
        <v>2396.4299999999998</v>
      </c>
      <c r="N183" s="222">
        <v>2356.37</v>
      </c>
    </row>
    <row r="184" spans="1:14">
      <c r="A184" s="221" t="s">
        <v>493</v>
      </c>
      <c r="B184" s="327">
        <v>7582.27</v>
      </c>
      <c r="C184" s="327">
        <v>7444.55</v>
      </c>
      <c r="D184" s="327">
        <f t="shared" si="9"/>
        <v>7444.55</v>
      </c>
      <c r="E184" s="327">
        <f t="shared" ref="E184:E247" si="12">ROUND(((F184*1.02*0.85)+(F184*0.15)),2)</f>
        <v>7320.11</v>
      </c>
      <c r="F184" s="327">
        <f t="shared" si="10"/>
        <v>7197.75</v>
      </c>
      <c r="G184" s="398">
        <v>7077.43</v>
      </c>
      <c r="H184" s="327">
        <f t="shared" si="11"/>
        <v>6959.12</v>
      </c>
      <c r="I184" s="327">
        <v>6842.79</v>
      </c>
      <c r="J184" s="327">
        <v>6728.41</v>
      </c>
      <c r="K184" s="114">
        <v>6615.94</v>
      </c>
      <c r="L184" s="355">
        <v>6505.35</v>
      </c>
      <c r="M184" s="246">
        <v>6396.61</v>
      </c>
      <c r="N184" s="222">
        <v>6289.69</v>
      </c>
    </row>
    <row r="185" spans="1:14">
      <c r="A185" s="221" t="s">
        <v>494</v>
      </c>
      <c r="B185" s="327">
        <v>2384.96</v>
      </c>
      <c r="C185" s="327">
        <v>2341.64</v>
      </c>
      <c r="D185" s="327">
        <f t="shared" ref="D185:D247" si="13">ROUND(((E185*1.02*0.85)+(E185*0.15)),2)</f>
        <v>2341.64</v>
      </c>
      <c r="E185" s="327">
        <f t="shared" si="12"/>
        <v>2302.5</v>
      </c>
      <c r="F185" s="327">
        <f t="shared" ref="F185:F247" si="14">ROUND(((G185*1.02*0.85)+(G185*0.15)),2)</f>
        <v>2264.0100000000002</v>
      </c>
      <c r="G185" s="398">
        <v>2226.17</v>
      </c>
      <c r="H185" s="327">
        <f t="shared" ref="H185:H247" si="15">ROUND(((I185*1.02*0.85)+(I185*0.15)),2)</f>
        <v>2188.96</v>
      </c>
      <c r="I185" s="327">
        <v>2152.37</v>
      </c>
      <c r="J185" s="327">
        <v>2116.39</v>
      </c>
      <c r="K185" s="114">
        <v>2081.0100000000002</v>
      </c>
      <c r="L185" s="355">
        <v>2046.22</v>
      </c>
      <c r="M185" s="246">
        <v>2012.02</v>
      </c>
      <c r="N185" s="222">
        <v>1978.39</v>
      </c>
    </row>
    <row r="186" spans="1:14">
      <c r="A186" s="221" t="s">
        <v>495</v>
      </c>
      <c r="B186" s="327">
        <v>5740.64</v>
      </c>
      <c r="C186" s="327">
        <v>5636.37</v>
      </c>
      <c r="D186" s="327">
        <f t="shared" si="13"/>
        <v>5636.37</v>
      </c>
      <c r="E186" s="327">
        <f t="shared" si="12"/>
        <v>5542.15</v>
      </c>
      <c r="F186" s="327">
        <f t="shared" si="14"/>
        <v>5449.51</v>
      </c>
      <c r="G186" s="398">
        <v>5358.42</v>
      </c>
      <c r="H186" s="327">
        <f t="shared" si="15"/>
        <v>5268.85</v>
      </c>
      <c r="I186" s="327">
        <v>5180.78</v>
      </c>
      <c r="J186" s="327">
        <v>5094.18</v>
      </c>
      <c r="K186" s="114">
        <v>5009.03</v>
      </c>
      <c r="L186" s="355">
        <v>4925.3</v>
      </c>
      <c r="M186" s="246">
        <v>4842.97</v>
      </c>
      <c r="N186" s="222">
        <v>4762.0200000000004</v>
      </c>
    </row>
    <row r="187" spans="1:14">
      <c r="A187" s="221" t="s">
        <v>496</v>
      </c>
      <c r="B187" s="327">
        <v>4554.3900000000003</v>
      </c>
      <c r="C187" s="327">
        <v>4471.66</v>
      </c>
      <c r="D187" s="327"/>
      <c r="E187" s="327"/>
      <c r="F187" s="327"/>
      <c r="G187" s="398"/>
      <c r="H187" s="327"/>
      <c r="I187" s="327"/>
      <c r="J187" s="327"/>
      <c r="K187" s="114"/>
      <c r="L187" s="355"/>
      <c r="M187" s="246"/>
      <c r="N187" s="222"/>
    </row>
    <row r="188" spans="1:14">
      <c r="A188" s="221" t="s">
        <v>497</v>
      </c>
      <c r="B188" s="327">
        <v>2557.0300000000002</v>
      </c>
      <c r="C188" s="327">
        <v>2510.58</v>
      </c>
      <c r="D188" s="327">
        <f t="shared" si="13"/>
        <v>2510.58</v>
      </c>
      <c r="E188" s="327">
        <f t="shared" si="12"/>
        <v>2468.61</v>
      </c>
      <c r="F188" s="327">
        <f t="shared" si="14"/>
        <v>2427.35</v>
      </c>
      <c r="G188" s="398">
        <v>2386.77</v>
      </c>
      <c r="H188" s="327">
        <f t="shared" si="15"/>
        <v>2346.87</v>
      </c>
      <c r="I188" s="327">
        <v>2307.64</v>
      </c>
      <c r="J188" s="327">
        <v>2269.0700000000002</v>
      </c>
      <c r="K188" s="114">
        <v>2231.14</v>
      </c>
      <c r="L188" s="355">
        <v>2193.84</v>
      </c>
      <c r="M188" s="246">
        <v>2157.17</v>
      </c>
      <c r="N188" s="222">
        <v>2121.11</v>
      </c>
    </row>
    <row r="189" spans="1:14">
      <c r="A189" s="221" t="s">
        <v>498</v>
      </c>
      <c r="B189" s="327">
        <v>1401.61</v>
      </c>
      <c r="C189" s="327">
        <v>1376.15</v>
      </c>
      <c r="D189" s="327">
        <f t="shared" si="13"/>
        <v>1376.15</v>
      </c>
      <c r="E189" s="327">
        <f t="shared" si="12"/>
        <v>1353.15</v>
      </c>
      <c r="F189" s="327">
        <f t="shared" si="14"/>
        <v>1330.53</v>
      </c>
      <c r="G189" s="398">
        <v>1308.29</v>
      </c>
      <c r="H189" s="327">
        <f t="shared" si="15"/>
        <v>1286.42</v>
      </c>
      <c r="I189" s="327">
        <v>1264.92</v>
      </c>
      <c r="J189" s="327">
        <v>1243.78</v>
      </c>
      <c r="K189" s="114">
        <v>1222.99</v>
      </c>
      <c r="L189" s="355">
        <v>1202.55</v>
      </c>
      <c r="M189" s="246">
        <v>1182.45</v>
      </c>
      <c r="N189" s="222">
        <v>1162.68</v>
      </c>
    </row>
    <row r="190" spans="1:14">
      <c r="A190" s="221" t="s">
        <v>499</v>
      </c>
      <c r="B190" s="327">
        <v>1612.57</v>
      </c>
      <c r="C190" s="327">
        <v>1583.28</v>
      </c>
      <c r="D190" s="327">
        <f t="shared" si="13"/>
        <v>1583.28</v>
      </c>
      <c r="E190" s="327">
        <f t="shared" si="12"/>
        <v>1556.81</v>
      </c>
      <c r="F190" s="327">
        <f t="shared" si="14"/>
        <v>1530.79</v>
      </c>
      <c r="G190" s="398">
        <v>1505.2</v>
      </c>
      <c r="H190" s="327">
        <f t="shared" si="15"/>
        <v>1480.04</v>
      </c>
      <c r="I190" s="327">
        <v>1455.3</v>
      </c>
      <c r="J190" s="327">
        <v>1430.97</v>
      </c>
      <c r="K190" s="114">
        <v>1407.05</v>
      </c>
      <c r="L190" s="355">
        <v>1383.53</v>
      </c>
      <c r="M190" s="246">
        <v>1360.4</v>
      </c>
      <c r="N190" s="222">
        <v>1337.66</v>
      </c>
    </row>
    <row r="191" spans="1:14">
      <c r="A191" s="221" t="s">
        <v>500</v>
      </c>
      <c r="B191" s="327">
        <v>4811.43</v>
      </c>
      <c r="C191" s="327">
        <v>4724.04</v>
      </c>
      <c r="D191" s="327">
        <f t="shared" si="13"/>
        <v>4724.04</v>
      </c>
      <c r="E191" s="327">
        <f t="shared" si="12"/>
        <v>4645.07</v>
      </c>
      <c r="F191" s="327">
        <f t="shared" si="14"/>
        <v>4567.42</v>
      </c>
      <c r="G191" s="398">
        <v>4491.07</v>
      </c>
      <c r="H191" s="327">
        <f t="shared" si="15"/>
        <v>4416</v>
      </c>
      <c r="I191" s="327">
        <v>4342.18</v>
      </c>
      <c r="J191" s="327">
        <v>4269.6000000000004</v>
      </c>
      <c r="K191" s="114">
        <v>4198.2299999999996</v>
      </c>
      <c r="L191" s="355">
        <v>4128.05</v>
      </c>
      <c r="M191" s="246">
        <v>4059.05</v>
      </c>
      <c r="N191" s="222">
        <v>3991.2</v>
      </c>
    </row>
    <row r="192" spans="1:14">
      <c r="A192" s="221" t="s">
        <v>501</v>
      </c>
      <c r="B192" s="327">
        <v>8394.8700000000008</v>
      </c>
      <c r="C192" s="327">
        <v>8242.39</v>
      </c>
      <c r="D192" s="327">
        <f t="shared" si="13"/>
        <v>8242.39</v>
      </c>
      <c r="E192" s="327">
        <f t="shared" si="12"/>
        <v>8104.61</v>
      </c>
      <c r="F192" s="327">
        <f t="shared" si="14"/>
        <v>7969.13</v>
      </c>
      <c r="G192" s="398">
        <v>7835.92</v>
      </c>
      <c r="H192" s="327">
        <f t="shared" si="15"/>
        <v>7704.94</v>
      </c>
      <c r="I192" s="327">
        <v>7576.15</v>
      </c>
      <c r="J192" s="327">
        <v>7449.51</v>
      </c>
      <c r="K192" s="114">
        <v>7324.99</v>
      </c>
      <c r="L192" s="355">
        <v>7202.55</v>
      </c>
      <c r="M192" s="246">
        <v>7082.15</v>
      </c>
      <c r="N192" s="222">
        <v>6963.77</v>
      </c>
    </row>
    <row r="193" spans="1:14">
      <c r="A193" s="221" t="s">
        <v>502</v>
      </c>
      <c r="B193" s="327">
        <v>2679.42</v>
      </c>
      <c r="C193" s="327">
        <v>2630.75</v>
      </c>
      <c r="D193" s="327">
        <f t="shared" si="13"/>
        <v>2630.75</v>
      </c>
      <c r="E193" s="327">
        <f t="shared" si="12"/>
        <v>2586.77</v>
      </c>
      <c r="F193" s="327">
        <f t="shared" si="14"/>
        <v>2543.5300000000002</v>
      </c>
      <c r="G193" s="398">
        <v>2501.0100000000002</v>
      </c>
      <c r="H193" s="327">
        <f t="shared" si="15"/>
        <v>2459.1999999999998</v>
      </c>
      <c r="I193" s="327">
        <v>2418.09</v>
      </c>
      <c r="J193" s="327">
        <v>2377.67</v>
      </c>
      <c r="K193" s="114">
        <v>2337.9299999999998</v>
      </c>
      <c r="L193" s="355">
        <v>2298.85</v>
      </c>
      <c r="M193" s="246">
        <v>2260.42</v>
      </c>
      <c r="N193" s="222">
        <v>2222.64</v>
      </c>
    </row>
    <row r="194" spans="1:14">
      <c r="A194" s="221" t="s">
        <v>503</v>
      </c>
      <c r="B194" s="327">
        <v>12386.8</v>
      </c>
      <c r="C194" s="327">
        <v>12161.81</v>
      </c>
      <c r="D194" s="327">
        <f t="shared" si="13"/>
        <v>12161.81</v>
      </c>
      <c r="E194" s="327">
        <f t="shared" si="12"/>
        <v>11958.52</v>
      </c>
      <c r="F194" s="327">
        <f t="shared" si="14"/>
        <v>11758.62</v>
      </c>
      <c r="G194" s="398">
        <v>11562.06</v>
      </c>
      <c r="H194" s="327">
        <f t="shared" si="15"/>
        <v>11368.79</v>
      </c>
      <c r="I194" s="327">
        <v>11178.75</v>
      </c>
      <c r="J194" s="327">
        <v>10991.89</v>
      </c>
      <c r="K194" s="114">
        <v>10808.15</v>
      </c>
      <c r="L194" s="355">
        <v>10627.48</v>
      </c>
      <c r="M194" s="246">
        <v>10449.83</v>
      </c>
      <c r="N194" s="222">
        <v>10275.15</v>
      </c>
    </row>
    <row r="195" spans="1:14">
      <c r="A195" s="221" t="s">
        <v>504</v>
      </c>
      <c r="B195" s="327">
        <v>3004.4</v>
      </c>
      <c r="C195" s="327">
        <v>2949.83</v>
      </c>
      <c r="D195" s="327">
        <f t="shared" si="13"/>
        <v>2949.83</v>
      </c>
      <c r="E195" s="327">
        <f t="shared" si="12"/>
        <v>2900.52</v>
      </c>
      <c r="F195" s="327">
        <f t="shared" si="14"/>
        <v>2852.04</v>
      </c>
      <c r="G195" s="398">
        <v>2804.37</v>
      </c>
      <c r="H195" s="327">
        <f t="shared" si="15"/>
        <v>2757.49</v>
      </c>
      <c r="I195" s="327">
        <v>2711.4</v>
      </c>
      <c r="J195" s="327">
        <v>2666.08</v>
      </c>
      <c r="K195" s="114">
        <v>2621.51</v>
      </c>
      <c r="L195" s="355">
        <v>2577.69</v>
      </c>
      <c r="M195" s="246">
        <v>2534.6</v>
      </c>
      <c r="N195" s="222">
        <v>2492.23</v>
      </c>
    </row>
    <row r="196" spans="1:14">
      <c r="A196" s="221" t="s">
        <v>505</v>
      </c>
      <c r="B196" s="327">
        <v>4953.33</v>
      </c>
      <c r="C196" s="327">
        <v>4863.3599999999997</v>
      </c>
      <c r="D196" s="327">
        <f t="shared" si="13"/>
        <v>4863.3599999999997</v>
      </c>
      <c r="E196" s="327">
        <f t="shared" si="12"/>
        <v>4782.0600000000004</v>
      </c>
      <c r="F196" s="327">
        <f t="shared" si="14"/>
        <v>4702.12</v>
      </c>
      <c r="G196" s="398">
        <v>4623.5200000000004</v>
      </c>
      <c r="H196" s="327">
        <f t="shared" si="15"/>
        <v>4546.2299999999996</v>
      </c>
      <c r="I196" s="327">
        <v>4470.24</v>
      </c>
      <c r="J196" s="327">
        <v>4395.5200000000004</v>
      </c>
      <c r="K196" s="114">
        <v>4322.05</v>
      </c>
      <c r="L196" s="355">
        <v>4249.8</v>
      </c>
      <c r="M196" s="246">
        <v>4178.76</v>
      </c>
      <c r="N196" s="222">
        <v>4108.91</v>
      </c>
    </row>
    <row r="197" spans="1:14">
      <c r="A197" s="221" t="s">
        <v>506</v>
      </c>
      <c r="B197" s="327">
        <v>1689.22</v>
      </c>
      <c r="C197" s="327">
        <v>1658.54</v>
      </c>
      <c r="D197" s="327">
        <f t="shared" si="13"/>
        <v>1658.54</v>
      </c>
      <c r="E197" s="327">
        <f t="shared" si="12"/>
        <v>1630.82</v>
      </c>
      <c r="F197" s="327">
        <f t="shared" si="14"/>
        <v>1603.56</v>
      </c>
      <c r="G197" s="398">
        <v>1576.76</v>
      </c>
      <c r="H197" s="327">
        <f t="shared" si="15"/>
        <v>1550.4</v>
      </c>
      <c r="I197" s="327">
        <v>1524.48</v>
      </c>
      <c r="J197" s="327">
        <v>1499</v>
      </c>
      <c r="K197" s="114">
        <v>1473.94</v>
      </c>
      <c r="L197" s="355">
        <v>1449.3</v>
      </c>
      <c r="M197" s="246">
        <v>1425.07</v>
      </c>
      <c r="N197" s="222">
        <v>1401.25</v>
      </c>
    </row>
    <row r="198" spans="1:14">
      <c r="A198" s="221" t="s">
        <v>507</v>
      </c>
      <c r="B198" s="327">
        <v>3429.56</v>
      </c>
      <c r="C198" s="327">
        <v>3367.27</v>
      </c>
      <c r="D198" s="327">
        <f t="shared" si="13"/>
        <v>3367.27</v>
      </c>
      <c r="E198" s="327">
        <f t="shared" si="12"/>
        <v>3310.98</v>
      </c>
      <c r="F198" s="327">
        <f t="shared" si="14"/>
        <v>3255.63</v>
      </c>
      <c r="G198" s="398">
        <v>3201.21</v>
      </c>
      <c r="H198" s="327">
        <f t="shared" si="15"/>
        <v>3147.7</v>
      </c>
      <c r="I198" s="327">
        <v>3095.08</v>
      </c>
      <c r="J198" s="327">
        <v>3043.34</v>
      </c>
      <c r="K198" s="114">
        <v>2992.47</v>
      </c>
      <c r="L198" s="355">
        <v>2942.45</v>
      </c>
      <c r="M198" s="246">
        <v>2893.26</v>
      </c>
      <c r="N198" s="222">
        <v>2844.9</v>
      </c>
    </row>
    <row r="199" spans="1:14">
      <c r="A199" s="221" t="s">
        <v>508</v>
      </c>
      <c r="B199" s="327">
        <v>6391.62</v>
      </c>
      <c r="C199" s="327">
        <v>6275.52</v>
      </c>
      <c r="D199" s="327">
        <f t="shared" si="13"/>
        <v>6275.52</v>
      </c>
      <c r="E199" s="327">
        <f t="shared" si="12"/>
        <v>6170.62</v>
      </c>
      <c r="F199" s="327">
        <f t="shared" si="14"/>
        <v>6067.47</v>
      </c>
      <c r="G199" s="398">
        <v>5966.05</v>
      </c>
      <c r="H199" s="327">
        <f t="shared" si="15"/>
        <v>5866.32</v>
      </c>
      <c r="I199" s="327">
        <v>5768.26</v>
      </c>
      <c r="J199" s="327">
        <v>5671.84</v>
      </c>
      <c r="K199" s="114">
        <v>5577.03</v>
      </c>
      <c r="L199" s="355">
        <v>5483.81</v>
      </c>
      <c r="M199" s="246">
        <v>5392.14</v>
      </c>
      <c r="N199" s="222">
        <v>5302.01</v>
      </c>
    </row>
    <row r="200" spans="1:14">
      <c r="A200" s="221" t="s">
        <v>509</v>
      </c>
      <c r="B200" s="327">
        <v>1852.59</v>
      </c>
      <c r="C200" s="327">
        <v>1818.94</v>
      </c>
      <c r="D200" s="327">
        <f t="shared" si="13"/>
        <v>1818.94</v>
      </c>
      <c r="E200" s="327">
        <f t="shared" si="12"/>
        <v>1788.53</v>
      </c>
      <c r="F200" s="327">
        <f t="shared" si="14"/>
        <v>1758.63</v>
      </c>
      <c r="G200" s="398">
        <v>1729.23</v>
      </c>
      <c r="H200" s="327">
        <f t="shared" si="15"/>
        <v>1700.32</v>
      </c>
      <c r="I200" s="327">
        <v>1671.9</v>
      </c>
      <c r="J200" s="327">
        <v>1643.95</v>
      </c>
      <c r="K200" s="114">
        <v>1616.47</v>
      </c>
      <c r="L200" s="355">
        <v>1589.45</v>
      </c>
      <c r="M200" s="246">
        <v>1562.88</v>
      </c>
      <c r="N200" s="222">
        <v>1536.76</v>
      </c>
    </row>
    <row r="201" spans="1:14">
      <c r="A201" s="221" t="s">
        <v>510</v>
      </c>
      <c r="B201" s="327">
        <v>2502.37</v>
      </c>
      <c r="C201" s="327">
        <v>2456.92</v>
      </c>
      <c r="D201" s="327">
        <f t="shared" si="13"/>
        <v>2456.92</v>
      </c>
      <c r="E201" s="327">
        <f t="shared" si="12"/>
        <v>2415.85</v>
      </c>
      <c r="F201" s="327">
        <f t="shared" si="14"/>
        <v>2375.4699999999998</v>
      </c>
      <c r="G201" s="398">
        <v>2335.7600000000002</v>
      </c>
      <c r="H201" s="327">
        <f t="shared" si="15"/>
        <v>2296.7199999999998</v>
      </c>
      <c r="I201" s="327">
        <v>2258.33</v>
      </c>
      <c r="J201" s="327">
        <v>2220.58</v>
      </c>
      <c r="K201" s="114">
        <v>2183.46</v>
      </c>
      <c r="L201" s="355">
        <v>2146.96</v>
      </c>
      <c r="M201" s="246">
        <v>2111.0700000000002</v>
      </c>
      <c r="N201" s="222">
        <v>2075.7800000000002</v>
      </c>
    </row>
    <row r="202" spans="1:14">
      <c r="A202" s="221" t="s">
        <v>511</v>
      </c>
      <c r="B202" s="327">
        <v>5020.53</v>
      </c>
      <c r="C202" s="327">
        <v>4929.34</v>
      </c>
      <c r="D202" s="327">
        <f t="shared" si="13"/>
        <v>4929.34</v>
      </c>
      <c r="E202" s="327">
        <f t="shared" si="12"/>
        <v>4846.9399999999996</v>
      </c>
      <c r="F202" s="327">
        <f t="shared" si="14"/>
        <v>4765.92</v>
      </c>
      <c r="G202" s="398">
        <v>4686.25</v>
      </c>
      <c r="H202" s="327">
        <f t="shared" si="15"/>
        <v>4607.92</v>
      </c>
      <c r="I202" s="327">
        <v>4530.8900000000003</v>
      </c>
      <c r="J202" s="327">
        <v>4455.1499999999996</v>
      </c>
      <c r="K202" s="114">
        <v>4380.68</v>
      </c>
      <c r="L202" s="355">
        <v>4307.45</v>
      </c>
      <c r="M202" s="246">
        <v>4235.45</v>
      </c>
      <c r="N202" s="222">
        <f>1883.97+2280.68</f>
        <v>4164.6499999999996</v>
      </c>
    </row>
    <row r="203" spans="1:14">
      <c r="A203" s="221" t="s">
        <v>512</v>
      </c>
      <c r="B203" s="327">
        <v>2774.3</v>
      </c>
      <c r="C203" s="327">
        <v>2723.91</v>
      </c>
      <c r="D203" s="327">
        <f t="shared" si="13"/>
        <v>2723.91</v>
      </c>
      <c r="E203" s="327">
        <f t="shared" si="12"/>
        <v>2678.38</v>
      </c>
      <c r="F203" s="327">
        <f t="shared" si="14"/>
        <v>2633.61</v>
      </c>
      <c r="G203" s="398">
        <v>2589.59</v>
      </c>
      <c r="H203" s="327">
        <f t="shared" si="15"/>
        <v>2546.3000000000002</v>
      </c>
      <c r="I203" s="327">
        <v>2503.7399999999998</v>
      </c>
      <c r="J203" s="327">
        <v>2461.89</v>
      </c>
      <c r="K203" s="114">
        <v>2420.7399999999998</v>
      </c>
      <c r="L203" s="355">
        <v>2380.2800000000002</v>
      </c>
      <c r="M203" s="246">
        <v>2340.4899999999998</v>
      </c>
      <c r="N203" s="222">
        <v>2301.37</v>
      </c>
    </row>
    <row r="204" spans="1:14">
      <c r="A204" s="221" t="s">
        <v>513</v>
      </c>
      <c r="B204" s="327">
        <v>6012.09</v>
      </c>
      <c r="C204" s="327">
        <v>5902.89</v>
      </c>
      <c r="D204" s="327">
        <f t="shared" si="13"/>
        <v>5902.89</v>
      </c>
      <c r="E204" s="327">
        <f t="shared" si="12"/>
        <v>5804.22</v>
      </c>
      <c r="F204" s="327">
        <f t="shared" si="14"/>
        <v>5707.2</v>
      </c>
      <c r="G204" s="398">
        <v>5611.8</v>
      </c>
      <c r="H204" s="327">
        <f t="shared" si="15"/>
        <v>5517.99</v>
      </c>
      <c r="I204" s="327">
        <v>5425.75</v>
      </c>
      <c r="J204" s="327">
        <v>5335.05</v>
      </c>
      <c r="K204" s="114">
        <v>5245.87</v>
      </c>
      <c r="L204" s="355">
        <v>5158.18</v>
      </c>
      <c r="M204" s="246">
        <v>5071.96</v>
      </c>
      <c r="N204" s="222">
        <v>4987.18</v>
      </c>
    </row>
    <row r="205" spans="1:14">
      <c r="A205" s="221" t="s">
        <v>514</v>
      </c>
      <c r="B205" s="327">
        <v>5363.97</v>
      </c>
      <c r="C205" s="327">
        <v>5266.5400000000009</v>
      </c>
      <c r="D205" s="327"/>
      <c r="E205" s="327"/>
      <c r="F205" s="327"/>
      <c r="G205" s="398"/>
      <c r="H205" s="327"/>
      <c r="I205" s="327"/>
      <c r="J205" s="327"/>
      <c r="K205" s="114"/>
      <c r="L205" s="355"/>
      <c r="M205" s="246"/>
      <c r="N205" s="222"/>
    </row>
    <row r="206" spans="1:14">
      <c r="A206" s="221" t="s">
        <v>515</v>
      </c>
      <c r="B206" s="327">
        <v>3465.43</v>
      </c>
      <c r="C206" s="327">
        <v>3402.48</v>
      </c>
      <c r="D206" s="327">
        <f t="shared" si="13"/>
        <v>3402.48</v>
      </c>
      <c r="E206" s="327">
        <f t="shared" si="12"/>
        <v>3345.6</v>
      </c>
      <c r="F206" s="327">
        <f t="shared" si="14"/>
        <v>3289.68</v>
      </c>
      <c r="G206" s="398">
        <v>3234.69</v>
      </c>
      <c r="H206" s="327">
        <f t="shared" si="15"/>
        <v>3180.62</v>
      </c>
      <c r="I206" s="327">
        <v>3127.45</v>
      </c>
      <c r="J206" s="327">
        <v>3075.17</v>
      </c>
      <c r="K206" s="114">
        <v>3023.77</v>
      </c>
      <c r="L206" s="355">
        <v>2973.23</v>
      </c>
      <c r="M206" s="246">
        <v>2923.53</v>
      </c>
      <c r="N206" s="222">
        <v>2874.66</v>
      </c>
    </row>
    <row r="207" spans="1:14">
      <c r="A207" s="221" t="s">
        <v>516</v>
      </c>
      <c r="B207" s="327">
        <v>6598.07</v>
      </c>
      <c r="C207" s="327">
        <v>6478.22</v>
      </c>
      <c r="D207" s="327">
        <f t="shared" si="13"/>
        <v>6478.22</v>
      </c>
      <c r="E207" s="327">
        <f t="shared" si="12"/>
        <v>6369.93</v>
      </c>
      <c r="F207" s="327">
        <f t="shared" si="14"/>
        <v>6263.45</v>
      </c>
      <c r="G207" s="398">
        <v>6158.75</v>
      </c>
      <c r="H207" s="327">
        <f t="shared" si="15"/>
        <v>6055.8</v>
      </c>
      <c r="I207" s="327">
        <v>5954.57</v>
      </c>
      <c r="J207" s="327">
        <v>5855.03</v>
      </c>
      <c r="K207" s="114">
        <v>5757.16</v>
      </c>
      <c r="L207" s="355">
        <v>5660.92</v>
      </c>
      <c r="M207" s="246">
        <v>5566.29</v>
      </c>
      <c r="N207" s="222">
        <f>2647.86+2825.38</f>
        <v>5473.24</v>
      </c>
    </row>
    <row r="208" spans="1:14">
      <c r="A208" s="221" t="s">
        <v>517</v>
      </c>
      <c r="B208" s="327">
        <v>1009.01</v>
      </c>
      <c r="C208" s="327">
        <v>990.68</v>
      </c>
      <c r="D208" s="327">
        <f t="shared" si="13"/>
        <v>990.68</v>
      </c>
      <c r="E208" s="327">
        <f t="shared" si="12"/>
        <v>974.12</v>
      </c>
      <c r="F208" s="327">
        <f t="shared" si="14"/>
        <v>957.84</v>
      </c>
      <c r="G208" s="398">
        <v>941.83</v>
      </c>
      <c r="H208" s="327">
        <f t="shared" si="15"/>
        <v>926.09</v>
      </c>
      <c r="I208" s="327">
        <v>910.61</v>
      </c>
      <c r="J208" s="327">
        <v>895.39</v>
      </c>
      <c r="K208" s="114">
        <v>880.42</v>
      </c>
      <c r="L208" s="355">
        <v>865.7</v>
      </c>
      <c r="M208" s="246">
        <v>851.23</v>
      </c>
      <c r="N208" s="222">
        <v>837</v>
      </c>
    </row>
    <row r="209" spans="1:14">
      <c r="A209" s="221" t="s">
        <v>518</v>
      </c>
      <c r="B209" s="327">
        <v>1448.88</v>
      </c>
      <c r="C209" s="327">
        <v>1422.56</v>
      </c>
      <c r="D209" s="327">
        <f t="shared" si="13"/>
        <v>1422.56</v>
      </c>
      <c r="E209" s="327">
        <f t="shared" si="12"/>
        <v>1398.78</v>
      </c>
      <c r="F209" s="327">
        <f t="shared" si="14"/>
        <v>1375.4</v>
      </c>
      <c r="G209" s="398">
        <v>1352.41</v>
      </c>
      <c r="H209" s="327">
        <f t="shared" si="15"/>
        <v>1329.8</v>
      </c>
      <c r="I209" s="327">
        <v>1307.57</v>
      </c>
      <c r="J209" s="327">
        <v>1285.71</v>
      </c>
      <c r="K209" s="114">
        <v>1264.22</v>
      </c>
      <c r="L209" s="355">
        <v>1243.0899999999999</v>
      </c>
      <c r="M209" s="246">
        <v>1222.31</v>
      </c>
      <c r="N209" s="222">
        <v>1201.8800000000001</v>
      </c>
    </row>
    <row r="210" spans="1:14">
      <c r="A210" s="221" t="s">
        <v>519</v>
      </c>
      <c r="B210" s="327">
        <v>4385.9799999999996</v>
      </c>
      <c r="C210" s="327">
        <v>4306.3100000000004</v>
      </c>
      <c r="D210" s="327">
        <f t="shared" si="13"/>
        <v>4306.3100000000004</v>
      </c>
      <c r="E210" s="327">
        <f t="shared" si="12"/>
        <v>4234.33</v>
      </c>
      <c r="F210" s="327">
        <f t="shared" si="14"/>
        <v>4163.55</v>
      </c>
      <c r="G210" s="398">
        <v>4093.95</v>
      </c>
      <c r="H210" s="327">
        <f t="shared" si="15"/>
        <v>4025.52</v>
      </c>
      <c r="I210" s="327">
        <v>3958.23</v>
      </c>
      <c r="J210" s="327">
        <v>3892.06</v>
      </c>
      <c r="K210" s="114">
        <v>3827</v>
      </c>
      <c r="L210" s="355">
        <v>3763.03</v>
      </c>
      <c r="M210" s="246">
        <v>3700.13</v>
      </c>
      <c r="N210" s="222">
        <v>3638.28</v>
      </c>
    </row>
    <row r="211" spans="1:14">
      <c r="A211" s="221" t="s">
        <v>520</v>
      </c>
      <c r="B211" s="327">
        <v>3514.65</v>
      </c>
      <c r="C211" s="327">
        <v>3450.81</v>
      </c>
      <c r="D211" s="327">
        <f t="shared" si="13"/>
        <v>3450.81</v>
      </c>
      <c r="E211" s="327">
        <f t="shared" si="12"/>
        <v>3393.13</v>
      </c>
      <c r="F211" s="327">
        <f t="shared" si="14"/>
        <v>3336.41</v>
      </c>
      <c r="G211" s="398">
        <v>3280.64</v>
      </c>
      <c r="H211" s="327">
        <f t="shared" si="15"/>
        <v>3225.8</v>
      </c>
      <c r="I211" s="327">
        <v>3171.88</v>
      </c>
      <c r="J211" s="327">
        <v>3118.86</v>
      </c>
      <c r="K211" s="114">
        <v>3066.73</v>
      </c>
      <c r="L211" s="355">
        <v>3015.47</v>
      </c>
      <c r="M211" s="246">
        <v>2965.06</v>
      </c>
      <c r="N211" s="222">
        <v>2915.5</v>
      </c>
    </row>
    <row r="212" spans="1:14">
      <c r="A212" s="221" t="s">
        <v>521</v>
      </c>
      <c r="B212" s="327">
        <v>5597.9</v>
      </c>
      <c r="C212" s="327">
        <v>5496.22</v>
      </c>
      <c r="D212" s="327">
        <f t="shared" si="13"/>
        <v>5496.22</v>
      </c>
      <c r="E212" s="327">
        <f t="shared" si="12"/>
        <v>5404.35</v>
      </c>
      <c r="F212" s="327">
        <f t="shared" si="14"/>
        <v>5314.01</v>
      </c>
      <c r="G212" s="398">
        <v>5225.18</v>
      </c>
      <c r="H212" s="327">
        <f t="shared" si="15"/>
        <v>5137.84</v>
      </c>
      <c r="I212" s="327">
        <v>5051.96</v>
      </c>
      <c r="J212" s="327">
        <v>4967.51</v>
      </c>
      <c r="K212" s="114">
        <v>4884.47</v>
      </c>
      <c r="L212" s="355">
        <v>4802.82</v>
      </c>
      <c r="M212" s="246">
        <v>4722.54</v>
      </c>
      <c r="N212" s="222">
        <f>3061.97+1581.63</f>
        <v>4643.6000000000004</v>
      </c>
    </row>
    <row r="213" spans="1:14">
      <c r="A213" s="221" t="s">
        <v>522</v>
      </c>
      <c r="B213" s="327">
        <v>3861.91</v>
      </c>
      <c r="C213" s="327">
        <v>3791.76</v>
      </c>
      <c r="D213" s="327">
        <f t="shared" si="13"/>
        <v>3791.76</v>
      </c>
      <c r="E213" s="327">
        <f t="shared" si="12"/>
        <v>3728.38</v>
      </c>
      <c r="F213" s="327">
        <f t="shared" si="14"/>
        <v>3666.06</v>
      </c>
      <c r="G213" s="398">
        <v>3604.78</v>
      </c>
      <c r="H213" s="327">
        <f t="shared" si="15"/>
        <v>3544.52</v>
      </c>
      <c r="I213" s="327">
        <v>3485.27</v>
      </c>
      <c r="J213" s="327">
        <v>3427.01</v>
      </c>
      <c r="K213" s="114">
        <v>3369.72</v>
      </c>
      <c r="L213" s="355">
        <v>3313.39</v>
      </c>
      <c r="M213" s="246">
        <v>3258</v>
      </c>
      <c r="N213" s="222">
        <v>3203.54</v>
      </c>
    </row>
    <row r="214" spans="1:14">
      <c r="A214" s="221" t="s">
        <v>523</v>
      </c>
      <c r="B214" s="327">
        <v>3187.85</v>
      </c>
      <c r="C214" s="327">
        <v>3129.95</v>
      </c>
      <c r="D214" s="327">
        <f t="shared" si="13"/>
        <v>3129.95</v>
      </c>
      <c r="E214" s="327">
        <f t="shared" si="12"/>
        <v>3077.63</v>
      </c>
      <c r="F214" s="327">
        <f t="shared" si="14"/>
        <v>3026.18</v>
      </c>
      <c r="G214" s="398">
        <v>2975.59</v>
      </c>
      <c r="H214" s="327">
        <f t="shared" si="15"/>
        <v>2925.85</v>
      </c>
      <c r="I214" s="327">
        <v>2876.94</v>
      </c>
      <c r="J214" s="327">
        <v>2828.85</v>
      </c>
      <c r="K214" s="114">
        <v>2781.56</v>
      </c>
      <c r="L214" s="355">
        <v>2735.06</v>
      </c>
      <c r="M214" s="246">
        <v>2689.34</v>
      </c>
      <c r="N214" s="222">
        <v>2644.39</v>
      </c>
    </row>
    <row r="215" spans="1:14">
      <c r="A215" s="221" t="s">
        <v>524</v>
      </c>
      <c r="B215" s="327">
        <v>2385.42</v>
      </c>
      <c r="C215" s="327">
        <v>2342.09</v>
      </c>
      <c r="D215" s="327">
        <f t="shared" si="13"/>
        <v>2342.09</v>
      </c>
      <c r="E215" s="327">
        <f t="shared" si="12"/>
        <v>2302.94</v>
      </c>
      <c r="F215" s="327">
        <f t="shared" si="14"/>
        <v>2264.44</v>
      </c>
      <c r="G215" s="398">
        <v>2226.59</v>
      </c>
      <c r="H215" s="327">
        <f t="shared" si="15"/>
        <v>2189.37</v>
      </c>
      <c r="I215" s="327">
        <v>2152.77</v>
      </c>
      <c r="J215" s="327">
        <v>2116.7800000000002</v>
      </c>
      <c r="K215" s="114">
        <v>2081.4</v>
      </c>
      <c r="L215" s="355">
        <v>2046.61</v>
      </c>
      <c r="M215" s="246">
        <v>2012.4</v>
      </c>
      <c r="N215" s="222">
        <v>1978.76</v>
      </c>
    </row>
    <row r="216" spans="1:14">
      <c r="A216" s="221" t="s">
        <v>525</v>
      </c>
      <c r="B216" s="327">
        <v>3400.36</v>
      </c>
      <c r="C216" s="327">
        <v>3338.6</v>
      </c>
      <c r="D216" s="327">
        <f t="shared" si="13"/>
        <v>3338.6</v>
      </c>
      <c r="E216" s="327">
        <f t="shared" si="12"/>
        <v>3282.79</v>
      </c>
      <c r="F216" s="327">
        <f t="shared" si="14"/>
        <v>3227.92</v>
      </c>
      <c r="G216" s="398">
        <v>3173.96</v>
      </c>
      <c r="H216" s="327">
        <f t="shared" si="15"/>
        <v>3120.9</v>
      </c>
      <c r="I216" s="327">
        <v>3068.73</v>
      </c>
      <c r="J216" s="327">
        <v>3017.43</v>
      </c>
      <c r="K216" s="114">
        <v>2966.99</v>
      </c>
      <c r="L216" s="355">
        <v>2917.39</v>
      </c>
      <c r="M216" s="246">
        <v>2868.62</v>
      </c>
      <c r="N216" s="222">
        <v>2820.67</v>
      </c>
    </row>
    <row r="217" spans="1:14">
      <c r="A217" s="221" t="s">
        <v>526</v>
      </c>
      <c r="B217" s="327">
        <v>2749.01</v>
      </c>
      <c r="C217" s="327">
        <v>2699.08</v>
      </c>
      <c r="D217" s="327">
        <f t="shared" si="13"/>
        <v>2699.08</v>
      </c>
      <c r="E217" s="327">
        <f t="shared" si="12"/>
        <v>2653.96</v>
      </c>
      <c r="F217" s="327">
        <f t="shared" si="14"/>
        <v>2609.6</v>
      </c>
      <c r="G217" s="398">
        <v>2565.98</v>
      </c>
      <c r="H217" s="327">
        <f t="shared" si="15"/>
        <v>2523.09</v>
      </c>
      <c r="I217" s="327">
        <v>2480.91</v>
      </c>
      <c r="J217" s="327">
        <v>2439.44</v>
      </c>
      <c r="K217" s="114">
        <v>2398.66</v>
      </c>
      <c r="L217" s="355">
        <v>2358.56</v>
      </c>
      <c r="M217" s="246">
        <v>2319.13</v>
      </c>
      <c r="N217" s="222">
        <v>2280.36</v>
      </c>
    </row>
    <row r="218" spans="1:14">
      <c r="A218" s="221" t="s">
        <v>527</v>
      </c>
      <c r="B218" s="327">
        <v>13232.95</v>
      </c>
      <c r="C218" s="327">
        <v>12992.59</v>
      </c>
      <c r="D218" s="327">
        <f t="shared" si="13"/>
        <v>12992.59</v>
      </c>
      <c r="E218" s="327">
        <f t="shared" si="12"/>
        <v>12775.41</v>
      </c>
      <c r="F218" s="327">
        <f t="shared" si="14"/>
        <v>12561.86</v>
      </c>
      <c r="G218" s="398">
        <v>12351.88</v>
      </c>
      <c r="H218" s="327">
        <f t="shared" si="15"/>
        <v>12145.41</v>
      </c>
      <c r="I218" s="327">
        <v>11942.39</v>
      </c>
      <c r="J218" s="327">
        <v>11742.76</v>
      </c>
      <c r="K218" s="114">
        <v>11546.47</v>
      </c>
      <c r="L218" s="355">
        <v>11353.46</v>
      </c>
      <c r="M218" s="246">
        <v>11163.68</v>
      </c>
      <c r="N218" s="222">
        <v>10977.07</v>
      </c>
    </row>
    <row r="219" spans="1:14">
      <c r="A219" s="221" t="s">
        <v>528</v>
      </c>
      <c r="B219" s="327">
        <v>7041.32</v>
      </c>
      <c r="C219" s="327">
        <v>6913.42</v>
      </c>
      <c r="D219" s="327">
        <f t="shared" si="13"/>
        <v>6913.42</v>
      </c>
      <c r="E219" s="327">
        <f t="shared" si="12"/>
        <v>6797.86</v>
      </c>
      <c r="F219" s="327">
        <f t="shared" si="14"/>
        <v>6684.23</v>
      </c>
      <c r="G219" s="398">
        <v>6572.5</v>
      </c>
      <c r="H219" s="327">
        <f t="shared" si="15"/>
        <v>6462.64</v>
      </c>
      <c r="I219" s="327">
        <v>6354.61</v>
      </c>
      <c r="J219" s="327">
        <v>6248.39</v>
      </c>
      <c r="K219" s="114">
        <v>6143.94</v>
      </c>
      <c r="L219" s="355">
        <v>6041.24</v>
      </c>
      <c r="M219" s="246">
        <v>5940.26</v>
      </c>
      <c r="N219" s="222">
        <v>5840.96</v>
      </c>
    </row>
    <row r="220" spans="1:14">
      <c r="A220" s="221" t="s">
        <v>529</v>
      </c>
      <c r="B220" s="327">
        <v>2608.31</v>
      </c>
      <c r="C220" s="327">
        <v>2560.9299999999998</v>
      </c>
      <c r="D220" s="327">
        <f t="shared" si="13"/>
        <v>2560.9299999999998</v>
      </c>
      <c r="E220" s="327">
        <f t="shared" si="12"/>
        <v>2518.12</v>
      </c>
      <c r="F220" s="327">
        <f t="shared" si="14"/>
        <v>2476.0300000000002</v>
      </c>
      <c r="G220" s="398">
        <v>2434.64</v>
      </c>
      <c r="H220" s="327">
        <f t="shared" si="15"/>
        <v>2393.94</v>
      </c>
      <c r="I220" s="327">
        <v>2353.92</v>
      </c>
      <c r="J220" s="327">
        <v>2314.5700000000002</v>
      </c>
      <c r="K220" s="114">
        <v>2275.88</v>
      </c>
      <c r="L220" s="355">
        <v>2237.84</v>
      </c>
      <c r="M220" s="246">
        <v>2200.4299999999998</v>
      </c>
      <c r="N220" s="222">
        <v>2163.65</v>
      </c>
    </row>
    <row r="221" spans="1:14">
      <c r="A221" s="221" t="s">
        <v>530</v>
      </c>
      <c r="B221" s="327">
        <v>3700.67</v>
      </c>
      <c r="C221" s="327">
        <v>3633.45</v>
      </c>
      <c r="D221" s="327">
        <f t="shared" si="13"/>
        <v>3633.45</v>
      </c>
      <c r="E221" s="327">
        <f t="shared" si="12"/>
        <v>3572.71</v>
      </c>
      <c r="F221" s="327">
        <f t="shared" si="14"/>
        <v>3512.99</v>
      </c>
      <c r="G221" s="398">
        <v>3454.27</v>
      </c>
      <c r="H221" s="327">
        <f t="shared" si="15"/>
        <v>3396.53</v>
      </c>
      <c r="I221" s="327">
        <v>3339.75</v>
      </c>
      <c r="J221" s="327">
        <v>3283.92</v>
      </c>
      <c r="K221" s="114">
        <v>3229.03</v>
      </c>
      <c r="L221" s="355">
        <v>3175.05</v>
      </c>
      <c r="M221" s="246">
        <v>3121.98</v>
      </c>
      <c r="N221" s="222">
        <v>3069.79</v>
      </c>
    </row>
    <row r="222" spans="1:14">
      <c r="A222" s="221" t="s">
        <v>531</v>
      </c>
      <c r="B222" s="327">
        <v>3366.57</v>
      </c>
      <c r="C222" s="327">
        <v>3305.42</v>
      </c>
      <c r="D222" s="327">
        <f t="shared" si="13"/>
        <v>3305.42</v>
      </c>
      <c r="E222" s="327">
        <f t="shared" si="12"/>
        <v>3250.17</v>
      </c>
      <c r="F222" s="327">
        <f t="shared" si="14"/>
        <v>3195.84</v>
      </c>
      <c r="G222" s="398">
        <v>3142.42</v>
      </c>
      <c r="H222" s="327">
        <f t="shared" si="15"/>
        <v>3089.89</v>
      </c>
      <c r="I222" s="327">
        <v>3038.24</v>
      </c>
      <c r="J222" s="327">
        <v>2987.45</v>
      </c>
      <c r="K222" s="114">
        <v>2937.51</v>
      </c>
      <c r="L222" s="355">
        <v>2888.41</v>
      </c>
      <c r="M222" s="246">
        <v>2840.13</v>
      </c>
      <c r="N222" s="222">
        <v>2792.65</v>
      </c>
    </row>
    <row r="223" spans="1:14">
      <c r="A223" s="221" t="s">
        <v>532</v>
      </c>
      <c r="B223" s="327">
        <v>1824.16</v>
      </c>
      <c r="C223" s="327">
        <v>1791.03</v>
      </c>
      <c r="D223" s="327">
        <f t="shared" si="13"/>
        <v>1791.03</v>
      </c>
      <c r="E223" s="327">
        <f t="shared" si="12"/>
        <v>1761.09</v>
      </c>
      <c r="F223" s="327">
        <f t="shared" si="14"/>
        <v>1731.65</v>
      </c>
      <c r="G223" s="398">
        <v>1702.7</v>
      </c>
      <c r="H223" s="327">
        <f t="shared" si="15"/>
        <v>1674.24</v>
      </c>
      <c r="I223" s="327">
        <v>1646.25</v>
      </c>
      <c r="J223" s="327">
        <v>1618.73</v>
      </c>
      <c r="K223" s="114">
        <v>1591.67</v>
      </c>
      <c r="L223" s="355">
        <v>1565.06</v>
      </c>
      <c r="M223" s="246">
        <v>1538.9</v>
      </c>
      <c r="N223" s="222">
        <v>1513.18</v>
      </c>
    </row>
    <row r="224" spans="1:14">
      <c r="A224" s="221" t="s">
        <v>533</v>
      </c>
      <c r="B224" s="327">
        <v>4318.62</v>
      </c>
      <c r="C224" s="327">
        <v>4240.18</v>
      </c>
      <c r="D224" s="327">
        <f t="shared" si="13"/>
        <v>4240.18</v>
      </c>
      <c r="E224" s="327">
        <f t="shared" si="12"/>
        <v>4169.3</v>
      </c>
      <c r="F224" s="327">
        <f t="shared" si="14"/>
        <v>4099.6099999999997</v>
      </c>
      <c r="G224" s="398">
        <v>4031.08</v>
      </c>
      <c r="H224" s="327">
        <f t="shared" si="15"/>
        <v>3963.7</v>
      </c>
      <c r="I224" s="327">
        <v>3897.44</v>
      </c>
      <c r="J224" s="327">
        <v>3832.29</v>
      </c>
      <c r="K224" s="114">
        <v>3768.23</v>
      </c>
      <c r="L224" s="355">
        <v>3705.24</v>
      </c>
      <c r="M224" s="246">
        <v>3643.3</v>
      </c>
      <c r="N224" s="222">
        <v>3582.4</v>
      </c>
    </row>
    <row r="225" spans="1:14">
      <c r="A225" s="221" t="s">
        <v>534</v>
      </c>
      <c r="B225" s="327">
        <v>3739.18</v>
      </c>
      <c r="C225" s="327">
        <v>3671.26</v>
      </c>
      <c r="D225" s="327">
        <f t="shared" si="13"/>
        <v>3671.26</v>
      </c>
      <c r="E225" s="327">
        <f t="shared" si="12"/>
        <v>3609.89</v>
      </c>
      <c r="F225" s="327">
        <f t="shared" si="14"/>
        <v>3549.55</v>
      </c>
      <c r="G225" s="398">
        <v>3490.22</v>
      </c>
      <c r="H225" s="327">
        <f t="shared" si="15"/>
        <v>3431.88</v>
      </c>
      <c r="I225" s="327">
        <v>3374.51</v>
      </c>
      <c r="J225" s="327">
        <v>3318.1</v>
      </c>
      <c r="K225" s="114">
        <v>3262.64</v>
      </c>
      <c r="L225" s="355">
        <v>3208.1</v>
      </c>
      <c r="M225" s="246">
        <v>3154.47</v>
      </c>
      <c r="N225" s="222">
        <v>3101.74</v>
      </c>
    </row>
    <row r="226" spans="1:14">
      <c r="A226" s="221" t="s">
        <v>535</v>
      </c>
      <c r="B226" s="327">
        <v>7199.87</v>
      </c>
      <c r="C226" s="327">
        <v>7069.09</v>
      </c>
      <c r="D226" s="327">
        <f t="shared" si="13"/>
        <v>7069.09</v>
      </c>
      <c r="E226" s="327">
        <f t="shared" si="12"/>
        <v>6950.92</v>
      </c>
      <c r="F226" s="327">
        <f t="shared" si="14"/>
        <v>6834.73</v>
      </c>
      <c r="G226" s="398">
        <v>6720.48</v>
      </c>
      <c r="H226" s="327">
        <f t="shared" si="15"/>
        <v>6608.14</v>
      </c>
      <c r="I226" s="327">
        <v>6497.68</v>
      </c>
      <c r="J226" s="327">
        <v>6389.07</v>
      </c>
      <c r="K226" s="114">
        <v>6282.27</v>
      </c>
      <c r="L226" s="355">
        <v>6177.26</v>
      </c>
      <c r="M226" s="246">
        <v>6074</v>
      </c>
      <c r="N226" s="222">
        <v>5972.47</v>
      </c>
    </row>
    <row r="227" spans="1:14">
      <c r="A227" s="221" t="s">
        <v>536</v>
      </c>
      <c r="B227" s="327">
        <v>4582.6400000000003</v>
      </c>
      <c r="C227" s="327">
        <v>4499.3999999999996</v>
      </c>
      <c r="D227" s="327">
        <f t="shared" si="13"/>
        <v>4499.3999999999996</v>
      </c>
      <c r="E227" s="327">
        <f t="shared" si="12"/>
        <v>4424.1899999999996</v>
      </c>
      <c r="F227" s="327">
        <f t="shared" si="14"/>
        <v>4350.24</v>
      </c>
      <c r="G227" s="398">
        <v>4277.5200000000004</v>
      </c>
      <c r="H227" s="327">
        <f t="shared" si="15"/>
        <v>4206.0200000000004</v>
      </c>
      <c r="I227" s="327">
        <v>4135.71</v>
      </c>
      <c r="J227" s="327">
        <v>4066.58</v>
      </c>
      <c r="K227" s="114">
        <v>3998.6</v>
      </c>
      <c r="L227" s="355">
        <v>3931.76</v>
      </c>
      <c r="M227" s="246">
        <v>3866.04</v>
      </c>
      <c r="N227" s="222">
        <v>3801.42</v>
      </c>
    </row>
    <row r="228" spans="1:14">
      <c r="A228" s="221" t="s">
        <v>537</v>
      </c>
      <c r="B228" s="327">
        <v>4399.87</v>
      </c>
      <c r="C228" s="327">
        <v>4319.95</v>
      </c>
      <c r="D228" s="327">
        <f t="shared" si="13"/>
        <v>4319.95</v>
      </c>
      <c r="E228" s="327">
        <f t="shared" si="12"/>
        <v>4247.74</v>
      </c>
      <c r="F228" s="327">
        <f t="shared" si="14"/>
        <v>4176.74</v>
      </c>
      <c r="G228" s="398">
        <v>4106.92</v>
      </c>
      <c r="H228" s="327">
        <f t="shared" si="15"/>
        <v>4038.27</v>
      </c>
      <c r="I228" s="327">
        <v>3970.77</v>
      </c>
      <c r="J228" s="327">
        <v>3904.4</v>
      </c>
      <c r="K228" s="114">
        <v>3839.13</v>
      </c>
      <c r="L228" s="355">
        <v>3774.96</v>
      </c>
      <c r="M228" s="246">
        <v>3711.86</v>
      </c>
      <c r="N228" s="222">
        <v>3649.81</v>
      </c>
    </row>
    <row r="229" spans="1:14">
      <c r="A229" s="221" t="s">
        <v>538</v>
      </c>
      <c r="B229" s="327">
        <v>4511.1099999999997</v>
      </c>
      <c r="C229" s="327">
        <v>4429.17</v>
      </c>
      <c r="D229" s="327">
        <f t="shared" si="13"/>
        <v>4429.17</v>
      </c>
      <c r="E229" s="327">
        <f t="shared" si="12"/>
        <v>4355.13</v>
      </c>
      <c r="F229" s="327">
        <f t="shared" si="14"/>
        <v>4282.33</v>
      </c>
      <c r="G229" s="398">
        <v>4210.75</v>
      </c>
      <c r="H229" s="327">
        <f t="shared" si="15"/>
        <v>4140.3599999999997</v>
      </c>
      <c r="I229" s="327">
        <v>4071.15</v>
      </c>
      <c r="J229" s="327">
        <v>4003.1</v>
      </c>
      <c r="K229" s="114">
        <v>3936.18</v>
      </c>
      <c r="L229" s="355">
        <v>3870.38</v>
      </c>
      <c r="M229" s="246">
        <v>3805.68</v>
      </c>
      <c r="N229" s="222">
        <v>3742.06</v>
      </c>
    </row>
    <row r="230" spans="1:14">
      <c r="A230" s="221" t="s">
        <v>539</v>
      </c>
      <c r="B230" s="327">
        <v>1318.56</v>
      </c>
      <c r="C230" s="327">
        <v>1294.6099999999999</v>
      </c>
      <c r="D230" s="327">
        <f t="shared" si="13"/>
        <v>1294.6099999999999</v>
      </c>
      <c r="E230" s="327">
        <f t="shared" si="12"/>
        <v>1272.97</v>
      </c>
      <c r="F230" s="327">
        <f t="shared" si="14"/>
        <v>1251.69</v>
      </c>
      <c r="G230" s="398">
        <v>1230.77</v>
      </c>
      <c r="H230" s="327">
        <f t="shared" si="15"/>
        <v>1210.2</v>
      </c>
      <c r="I230" s="327">
        <v>1189.97</v>
      </c>
      <c r="J230" s="327">
        <v>1170.08</v>
      </c>
      <c r="K230" s="114">
        <v>1150.52</v>
      </c>
      <c r="L230" s="355">
        <v>1131.29</v>
      </c>
      <c r="M230" s="246">
        <v>1112.3800000000001</v>
      </c>
      <c r="N230" s="222">
        <v>1093.79</v>
      </c>
    </row>
    <row r="231" spans="1:14">
      <c r="A231" s="221" t="s">
        <v>540</v>
      </c>
      <c r="B231" s="327">
        <v>2227.41</v>
      </c>
      <c r="C231" s="327">
        <v>2186.9499999999998</v>
      </c>
      <c r="D231" s="327">
        <f t="shared" si="13"/>
        <v>2186.9499999999998</v>
      </c>
      <c r="E231" s="327">
        <f t="shared" si="12"/>
        <v>2150.39</v>
      </c>
      <c r="F231" s="327">
        <f t="shared" si="14"/>
        <v>2114.44</v>
      </c>
      <c r="G231" s="398">
        <v>2079.1</v>
      </c>
      <c r="H231" s="327">
        <f t="shared" si="15"/>
        <v>2044.35</v>
      </c>
      <c r="I231" s="327">
        <v>2010.18</v>
      </c>
      <c r="J231" s="327">
        <v>1976.58</v>
      </c>
      <c r="K231" s="114">
        <v>1943.54</v>
      </c>
      <c r="L231" s="355">
        <v>1911.05</v>
      </c>
      <c r="M231" s="246">
        <v>1879.11</v>
      </c>
      <c r="N231" s="222">
        <v>1847.7</v>
      </c>
    </row>
    <row r="232" spans="1:14">
      <c r="A232" s="221" t="s">
        <v>541</v>
      </c>
      <c r="B232" s="327">
        <v>1681.14</v>
      </c>
      <c r="C232" s="327">
        <v>1650.6</v>
      </c>
      <c r="D232" s="327">
        <f t="shared" si="13"/>
        <v>1650.6</v>
      </c>
      <c r="E232" s="327">
        <f t="shared" si="12"/>
        <v>1623.01</v>
      </c>
      <c r="F232" s="327">
        <f t="shared" si="14"/>
        <v>1595.88</v>
      </c>
      <c r="G232" s="398">
        <v>1569.2</v>
      </c>
      <c r="H232" s="327">
        <f t="shared" si="15"/>
        <v>1542.97</v>
      </c>
      <c r="I232" s="327">
        <v>1517.18</v>
      </c>
      <c r="J232" s="327">
        <v>1491.82</v>
      </c>
      <c r="K232" s="114">
        <v>1466.88</v>
      </c>
      <c r="L232" s="355">
        <v>1442.36</v>
      </c>
      <c r="M232" s="246">
        <v>1418.25</v>
      </c>
      <c r="N232" s="222">
        <v>1394.54</v>
      </c>
    </row>
    <row r="233" spans="1:14">
      <c r="A233" s="221" t="s">
        <v>542</v>
      </c>
      <c r="B233" s="327">
        <v>18045.18</v>
      </c>
      <c r="C233" s="327">
        <v>17717.41</v>
      </c>
      <c r="D233" s="327">
        <f t="shared" si="13"/>
        <v>17717.41</v>
      </c>
      <c r="E233" s="327">
        <f t="shared" si="12"/>
        <v>17421.25</v>
      </c>
      <c r="F233" s="327">
        <f t="shared" si="14"/>
        <v>17130.04</v>
      </c>
      <c r="G233" s="398">
        <v>16843.7</v>
      </c>
      <c r="H233" s="327">
        <f t="shared" si="15"/>
        <v>16562.14</v>
      </c>
      <c r="I233" s="327">
        <v>16285.29</v>
      </c>
      <c r="J233" s="327">
        <v>16013.07</v>
      </c>
      <c r="K233" s="114">
        <v>15745.4</v>
      </c>
      <c r="L233" s="355">
        <v>15482.2</v>
      </c>
      <c r="M233" s="246">
        <v>15223.4</v>
      </c>
      <c r="N233" s="222">
        <v>14968.93</v>
      </c>
    </row>
    <row r="234" spans="1:14">
      <c r="A234" s="221" t="s">
        <v>543</v>
      </c>
      <c r="B234" s="327">
        <v>8342.16</v>
      </c>
      <c r="C234" s="327">
        <v>8190.63</v>
      </c>
      <c r="D234" s="327">
        <f t="shared" si="13"/>
        <v>8190.63</v>
      </c>
      <c r="E234" s="327">
        <f t="shared" si="12"/>
        <v>8053.72</v>
      </c>
      <c r="F234" s="327">
        <f t="shared" si="14"/>
        <v>7919.1</v>
      </c>
      <c r="G234" s="398">
        <v>7786.73</v>
      </c>
      <c r="H234" s="327">
        <f t="shared" si="15"/>
        <v>7656.57</v>
      </c>
      <c r="I234" s="327">
        <v>7528.58</v>
      </c>
      <c r="J234" s="327">
        <v>7402.73</v>
      </c>
      <c r="K234" s="114">
        <v>7278.99</v>
      </c>
      <c r="L234" s="355">
        <v>7157.32</v>
      </c>
      <c r="M234" s="246">
        <v>7037.68</v>
      </c>
      <c r="N234" s="222">
        <v>6920.04</v>
      </c>
    </row>
    <row r="235" spans="1:14">
      <c r="A235" s="221" t="s">
        <v>544</v>
      </c>
      <c r="B235" s="327">
        <v>7588.13</v>
      </c>
      <c r="C235" s="327">
        <v>7450.3</v>
      </c>
      <c r="D235" s="327">
        <f t="shared" si="13"/>
        <v>7450.3</v>
      </c>
      <c r="E235" s="327">
        <f t="shared" si="12"/>
        <v>7325.76</v>
      </c>
      <c r="F235" s="327">
        <f t="shared" si="14"/>
        <v>7203.3</v>
      </c>
      <c r="G235" s="398">
        <v>7082.89</v>
      </c>
      <c r="H235" s="327">
        <f t="shared" si="15"/>
        <v>6964.49</v>
      </c>
      <c r="I235" s="327">
        <v>6848.07</v>
      </c>
      <c r="J235" s="327">
        <v>6733.6</v>
      </c>
      <c r="K235" s="114">
        <v>6621.04</v>
      </c>
      <c r="L235" s="355">
        <v>6510.36</v>
      </c>
      <c r="M235" s="246">
        <v>6401.53</v>
      </c>
      <c r="N235" s="222">
        <v>6294.52</v>
      </c>
    </row>
    <row r="236" spans="1:14">
      <c r="A236" s="221" t="s">
        <v>545</v>
      </c>
      <c r="B236" s="327">
        <v>576.83000000000004</v>
      </c>
      <c r="C236" s="327">
        <v>566.35</v>
      </c>
      <c r="D236" s="327">
        <f t="shared" si="13"/>
        <v>566.35</v>
      </c>
      <c r="E236" s="327">
        <f t="shared" si="12"/>
        <v>556.88</v>
      </c>
      <c r="F236" s="327">
        <f t="shared" si="14"/>
        <v>547.57000000000005</v>
      </c>
      <c r="G236" s="398">
        <v>538.41999999999996</v>
      </c>
      <c r="H236" s="327">
        <f t="shared" si="15"/>
        <v>529.41999999999996</v>
      </c>
      <c r="I236" s="327">
        <v>520.57000000000005</v>
      </c>
      <c r="J236" s="327">
        <v>511.87</v>
      </c>
      <c r="K236" s="114">
        <v>503.31</v>
      </c>
      <c r="L236" s="355">
        <v>494.9</v>
      </c>
      <c r="M236" s="246">
        <v>486.63</v>
      </c>
      <c r="N236" s="222">
        <v>478.5</v>
      </c>
    </row>
    <row r="237" spans="1:14">
      <c r="A237" s="221" t="s">
        <v>546</v>
      </c>
      <c r="B237" s="327">
        <v>4114.72</v>
      </c>
      <c r="C237" s="327">
        <v>4039.98</v>
      </c>
      <c r="D237" s="327">
        <f t="shared" si="13"/>
        <v>4039.98</v>
      </c>
      <c r="E237" s="327">
        <f t="shared" si="12"/>
        <v>3972.45</v>
      </c>
      <c r="F237" s="327">
        <f t="shared" si="14"/>
        <v>3906.05</v>
      </c>
      <c r="G237" s="398">
        <v>3840.76</v>
      </c>
      <c r="H237" s="327">
        <f t="shared" si="15"/>
        <v>3776.56</v>
      </c>
      <c r="I237" s="327">
        <v>3713.43</v>
      </c>
      <c r="J237" s="327">
        <v>3651.36</v>
      </c>
      <c r="K237" s="114">
        <v>3590.32</v>
      </c>
      <c r="L237" s="355">
        <v>3530.3</v>
      </c>
      <c r="M237" s="246">
        <v>3471.29</v>
      </c>
      <c r="N237" s="222">
        <v>3413.26</v>
      </c>
    </row>
    <row r="238" spans="1:14">
      <c r="A238" s="221" t="s">
        <v>547</v>
      </c>
      <c r="B238" s="327">
        <v>2423.3000000000002</v>
      </c>
      <c r="C238" s="327">
        <v>2379.2800000000002</v>
      </c>
      <c r="D238" s="327">
        <f t="shared" si="13"/>
        <v>2379.2800000000002</v>
      </c>
      <c r="E238" s="327">
        <f t="shared" si="12"/>
        <v>2339.5100000000002</v>
      </c>
      <c r="F238" s="327">
        <f t="shared" si="14"/>
        <v>2300.4</v>
      </c>
      <c r="G238" s="398">
        <v>2261.9499999999998</v>
      </c>
      <c r="H238" s="327">
        <f t="shared" si="15"/>
        <v>2224.14</v>
      </c>
      <c r="I238" s="327">
        <v>2186.96</v>
      </c>
      <c r="J238" s="327">
        <v>2150.4</v>
      </c>
      <c r="K238" s="114">
        <v>2114.4499999999998</v>
      </c>
      <c r="L238" s="355">
        <v>2079.11</v>
      </c>
      <c r="M238" s="246">
        <v>2044.36</v>
      </c>
      <c r="N238" s="222">
        <v>2010.19</v>
      </c>
    </row>
    <row r="239" spans="1:14">
      <c r="A239" s="221" t="s">
        <v>548</v>
      </c>
      <c r="B239" s="327">
        <v>2793.94</v>
      </c>
      <c r="C239" s="327">
        <v>2743.19</v>
      </c>
      <c r="D239" s="327">
        <f t="shared" si="13"/>
        <v>2743.19</v>
      </c>
      <c r="E239" s="327">
        <f t="shared" si="12"/>
        <v>2697.34</v>
      </c>
      <c r="F239" s="327">
        <f t="shared" si="14"/>
        <v>2652.25</v>
      </c>
      <c r="G239" s="398">
        <v>2607.92</v>
      </c>
      <c r="H239" s="327">
        <f t="shared" si="15"/>
        <v>2564.33</v>
      </c>
      <c r="I239" s="327">
        <v>2521.4699999999998</v>
      </c>
      <c r="J239" s="327">
        <v>2479.3200000000002</v>
      </c>
      <c r="K239" s="114">
        <v>2437.88</v>
      </c>
      <c r="L239" s="355">
        <v>2397.13</v>
      </c>
      <c r="M239" s="246">
        <v>2357.06</v>
      </c>
      <c r="N239" s="222">
        <v>2317.66</v>
      </c>
    </row>
    <row r="240" spans="1:14">
      <c r="A240" s="221" t="s">
        <v>549</v>
      </c>
      <c r="B240" s="327">
        <v>3905.49</v>
      </c>
      <c r="C240" s="327">
        <v>3834.55</v>
      </c>
      <c r="D240" s="327">
        <f t="shared" si="13"/>
        <v>3834.55</v>
      </c>
      <c r="E240" s="327">
        <f t="shared" si="12"/>
        <v>3770.45</v>
      </c>
      <c r="F240" s="327">
        <f t="shared" si="14"/>
        <v>3707.42</v>
      </c>
      <c r="G240" s="398">
        <v>3645.45</v>
      </c>
      <c r="H240" s="327">
        <f t="shared" si="15"/>
        <v>3584.51</v>
      </c>
      <c r="I240" s="327">
        <v>3524.59</v>
      </c>
      <c r="J240" s="327">
        <v>3465.67</v>
      </c>
      <c r="K240" s="114">
        <v>3407.74</v>
      </c>
      <c r="L240" s="355">
        <v>3350.78</v>
      </c>
      <c r="M240" s="246">
        <v>3294.77</v>
      </c>
      <c r="N240" s="222">
        <v>3239.7</v>
      </c>
    </row>
    <row r="241" spans="1:14">
      <c r="A241" s="221" t="s">
        <v>550</v>
      </c>
      <c r="B241" s="327">
        <v>6879.63</v>
      </c>
      <c r="C241" s="327">
        <v>6754.67</v>
      </c>
      <c r="D241" s="327">
        <f t="shared" si="13"/>
        <v>6754.67</v>
      </c>
      <c r="E241" s="327">
        <f t="shared" si="12"/>
        <v>6641.76</v>
      </c>
      <c r="F241" s="327">
        <f t="shared" si="14"/>
        <v>6530.74</v>
      </c>
      <c r="G241" s="398">
        <v>6421.57</v>
      </c>
      <c r="H241" s="327">
        <f t="shared" si="15"/>
        <v>6314.23</v>
      </c>
      <c r="I241" s="327">
        <v>6208.68</v>
      </c>
      <c r="J241" s="327">
        <v>6104.9</v>
      </c>
      <c r="K241" s="114">
        <v>6002.85</v>
      </c>
      <c r="L241" s="355">
        <v>5902.51</v>
      </c>
      <c r="M241" s="246">
        <v>5803.84</v>
      </c>
      <c r="N241" s="222">
        <v>5706.82</v>
      </c>
    </row>
    <row r="242" spans="1:14">
      <c r="A242" s="221" t="s">
        <v>551</v>
      </c>
      <c r="B242" s="327">
        <v>3368.25</v>
      </c>
      <c r="C242" s="327">
        <v>3307.07</v>
      </c>
      <c r="D242" s="327">
        <f t="shared" si="13"/>
        <v>3307.07</v>
      </c>
      <c r="E242" s="327">
        <f t="shared" si="12"/>
        <v>3251.79</v>
      </c>
      <c r="F242" s="327">
        <f t="shared" si="14"/>
        <v>3197.43</v>
      </c>
      <c r="G242" s="398">
        <v>3143.98</v>
      </c>
      <c r="H242" s="327">
        <f t="shared" si="15"/>
        <v>3091.43</v>
      </c>
      <c r="I242" s="327">
        <v>3039.75</v>
      </c>
      <c r="J242" s="327">
        <v>2988.94</v>
      </c>
      <c r="K242" s="114">
        <v>2938.98</v>
      </c>
      <c r="L242" s="355">
        <v>2889.85</v>
      </c>
      <c r="M242" s="246">
        <v>2841.54</v>
      </c>
      <c r="N242" s="222">
        <v>2794.04</v>
      </c>
    </row>
    <row r="243" spans="1:14">
      <c r="A243" s="221" t="s">
        <v>552</v>
      </c>
      <c r="B243" s="327">
        <v>5546.06</v>
      </c>
      <c r="C243" s="327">
        <v>5445.32</v>
      </c>
      <c r="D243" s="327">
        <f t="shared" si="13"/>
        <v>5445.32</v>
      </c>
      <c r="E243" s="327">
        <f t="shared" si="12"/>
        <v>5354.3</v>
      </c>
      <c r="F243" s="327">
        <f t="shared" si="14"/>
        <v>5264.8</v>
      </c>
      <c r="G243" s="398">
        <v>5176.79</v>
      </c>
      <c r="H243" s="327">
        <f t="shared" si="15"/>
        <v>5090.26</v>
      </c>
      <c r="I243" s="327">
        <v>5005.17</v>
      </c>
      <c r="J243" s="327">
        <v>4921.5</v>
      </c>
      <c r="K243" s="114">
        <v>4839.2299999999996</v>
      </c>
      <c r="L243" s="355">
        <v>4758.34</v>
      </c>
      <c r="M243" s="246">
        <v>4678.8</v>
      </c>
      <c r="N243" s="222">
        <v>4600.59</v>
      </c>
    </row>
    <row r="244" spans="1:14">
      <c r="A244" s="221" t="s">
        <v>553</v>
      </c>
      <c r="B244" s="327">
        <v>6268.57</v>
      </c>
      <c r="C244" s="327">
        <v>6154.71</v>
      </c>
      <c r="D244" s="327"/>
      <c r="E244" s="327"/>
      <c r="F244" s="327"/>
      <c r="G244" s="398"/>
      <c r="H244" s="327"/>
      <c r="I244" s="327"/>
      <c r="J244" s="327"/>
      <c r="K244" s="114"/>
      <c r="L244" s="355"/>
      <c r="M244" s="246"/>
      <c r="N244" s="222"/>
    </row>
    <row r="245" spans="1:14">
      <c r="A245" s="221" t="s">
        <v>554</v>
      </c>
      <c r="B245" s="327">
        <v>6372.31</v>
      </c>
      <c r="C245" s="327">
        <v>6256.5599999999995</v>
      </c>
      <c r="D245" s="327"/>
      <c r="E245" s="327"/>
      <c r="F245" s="327"/>
      <c r="G245" s="398"/>
      <c r="H245" s="327"/>
      <c r="I245" s="327"/>
      <c r="J245" s="327"/>
      <c r="K245" s="114"/>
      <c r="L245" s="355"/>
      <c r="M245" s="246"/>
      <c r="N245" s="222"/>
    </row>
    <row r="246" spans="1:14">
      <c r="A246" s="221" t="s">
        <v>555</v>
      </c>
      <c r="B246" s="327">
        <v>2300.9299999999998</v>
      </c>
      <c r="C246" s="327">
        <v>2259.14</v>
      </c>
      <c r="D246" s="327">
        <f t="shared" si="13"/>
        <v>2259.14</v>
      </c>
      <c r="E246" s="327">
        <f t="shared" si="12"/>
        <v>2221.38</v>
      </c>
      <c r="F246" s="327">
        <f t="shared" si="14"/>
        <v>2184.25</v>
      </c>
      <c r="G246" s="398">
        <v>2147.7399999999998</v>
      </c>
      <c r="H246" s="327">
        <f t="shared" si="15"/>
        <v>2111.84</v>
      </c>
      <c r="I246" s="327">
        <v>2076.54</v>
      </c>
      <c r="J246" s="327">
        <v>2041.83</v>
      </c>
      <c r="K246" s="114">
        <v>2007.7</v>
      </c>
      <c r="L246" s="355">
        <v>1974.14</v>
      </c>
      <c r="M246" s="246">
        <v>1941.14</v>
      </c>
      <c r="N246" s="222">
        <v>1908.69</v>
      </c>
    </row>
    <row r="247" spans="1:14">
      <c r="A247" s="221" t="s">
        <v>556</v>
      </c>
      <c r="B247" s="327">
        <v>7362.6</v>
      </c>
      <c r="C247" s="327">
        <v>7228.87</v>
      </c>
      <c r="D247" s="327">
        <f t="shared" si="13"/>
        <v>7228.87</v>
      </c>
      <c r="E247" s="327">
        <f t="shared" si="12"/>
        <v>7108.03</v>
      </c>
      <c r="F247" s="327">
        <f t="shared" si="14"/>
        <v>6989.21</v>
      </c>
      <c r="G247" s="398">
        <v>6872.38</v>
      </c>
      <c r="H247" s="327">
        <f t="shared" si="15"/>
        <v>6757.5</v>
      </c>
      <c r="I247" s="327">
        <v>6644.54</v>
      </c>
      <c r="J247" s="327">
        <v>6533.47</v>
      </c>
      <c r="K247" s="114">
        <v>6424.26</v>
      </c>
      <c r="L247" s="355">
        <v>6316.87</v>
      </c>
      <c r="M247" s="246">
        <v>6211.28</v>
      </c>
      <c r="N247" s="222">
        <v>6107.45</v>
      </c>
    </row>
    <row r="248" spans="1:14">
      <c r="A248" s="221" t="s">
        <v>557</v>
      </c>
      <c r="B248" s="327">
        <v>7988.51</v>
      </c>
      <c r="C248" s="327">
        <v>7843.41</v>
      </c>
      <c r="D248" s="327"/>
      <c r="E248" s="327"/>
      <c r="F248" s="327"/>
      <c r="G248" s="398"/>
      <c r="H248" s="327"/>
      <c r="I248" s="327"/>
      <c r="J248" s="327"/>
      <c r="K248" s="114"/>
      <c r="L248" s="355"/>
      <c r="M248" s="246"/>
      <c r="N248" s="222"/>
    </row>
    <row r="249" spans="1:14">
      <c r="A249" s="221" t="s">
        <v>558</v>
      </c>
      <c r="B249" s="327">
        <v>4207.55</v>
      </c>
      <c r="C249" s="327">
        <v>4131.12</v>
      </c>
      <c r="D249" s="327">
        <f t="shared" ref="D249:D290" si="16">ROUND(((E249*1.02*0.85)+(E249*0.15)),2)</f>
        <v>4131.12</v>
      </c>
      <c r="E249" s="327">
        <f t="shared" ref="E249:E273" si="17">ROUND(((F249*1.02*0.85)+(F249*0.15)),2)</f>
        <v>4062.06</v>
      </c>
      <c r="F249" s="327">
        <f t="shared" ref="F249:F290" si="18">ROUND(((G249*1.02*0.85)+(G249*0.15)),2)</f>
        <v>3994.16</v>
      </c>
      <c r="G249" s="398">
        <v>3927.39</v>
      </c>
      <c r="H249" s="327">
        <f t="shared" ref="H249:H290" si="19">ROUND(((I249*1.02*0.85)+(I249*0.15)),2)</f>
        <v>3861.74</v>
      </c>
      <c r="I249" s="327">
        <v>3797.19</v>
      </c>
      <c r="J249" s="327">
        <v>3733.72</v>
      </c>
      <c r="K249" s="114">
        <v>3671.31</v>
      </c>
      <c r="L249" s="355">
        <v>3609.94</v>
      </c>
      <c r="M249" s="246">
        <v>3549.6</v>
      </c>
      <c r="N249" s="222">
        <v>3490.27</v>
      </c>
    </row>
    <row r="250" spans="1:14">
      <c r="A250" s="221" t="s">
        <v>559</v>
      </c>
      <c r="B250" s="327">
        <v>2925.83</v>
      </c>
      <c r="C250" s="327">
        <v>2872.69</v>
      </c>
      <c r="D250" s="327">
        <f t="shared" si="16"/>
        <v>2872.69</v>
      </c>
      <c r="E250" s="327">
        <f t="shared" si="17"/>
        <v>2824.67</v>
      </c>
      <c r="F250" s="327">
        <f t="shared" si="18"/>
        <v>2777.45</v>
      </c>
      <c r="G250" s="398">
        <v>2731.02</v>
      </c>
      <c r="H250" s="327">
        <f t="shared" si="19"/>
        <v>2685.37</v>
      </c>
      <c r="I250" s="327">
        <v>2640.48</v>
      </c>
      <c r="J250" s="327">
        <v>2596.34</v>
      </c>
      <c r="K250" s="114">
        <v>2552.94</v>
      </c>
      <c r="L250" s="355">
        <v>2510.27</v>
      </c>
      <c r="M250" s="246">
        <v>2468.31</v>
      </c>
      <c r="N250" s="222">
        <v>2427.0500000000002</v>
      </c>
    </row>
    <row r="251" spans="1:14">
      <c r="A251" s="221" t="s">
        <v>560</v>
      </c>
      <c r="B251" s="327">
        <v>9311.59</v>
      </c>
      <c r="C251" s="327">
        <v>9142.4500000000007</v>
      </c>
      <c r="D251" s="327">
        <f t="shared" si="16"/>
        <v>9142.4500000000007</v>
      </c>
      <c r="E251" s="327">
        <f t="shared" si="17"/>
        <v>8989.6299999999992</v>
      </c>
      <c r="F251" s="327">
        <f t="shared" si="18"/>
        <v>8839.36</v>
      </c>
      <c r="G251" s="398">
        <v>8691.6</v>
      </c>
      <c r="H251" s="327">
        <f t="shared" si="19"/>
        <v>8546.31</v>
      </c>
      <c r="I251" s="327">
        <v>8403.4500000000007</v>
      </c>
      <c r="J251" s="327">
        <v>8262.98</v>
      </c>
      <c r="K251" s="114">
        <v>8124.86</v>
      </c>
      <c r="L251" s="355">
        <v>7989.05</v>
      </c>
      <c r="M251" s="246">
        <v>7855.51</v>
      </c>
      <c r="N251" s="222">
        <v>7724.2</v>
      </c>
    </row>
    <row r="252" spans="1:14">
      <c r="A252" s="221" t="s">
        <v>561</v>
      </c>
      <c r="B252" s="327">
        <v>2225.9899999999998</v>
      </c>
      <c r="C252" s="327">
        <v>2185.56</v>
      </c>
      <c r="D252" s="327">
        <f t="shared" si="16"/>
        <v>2185.56</v>
      </c>
      <c r="E252" s="327">
        <f t="shared" si="17"/>
        <v>2149.0300000000002</v>
      </c>
      <c r="F252" s="327">
        <f t="shared" si="18"/>
        <v>2113.11</v>
      </c>
      <c r="G252" s="398">
        <v>2077.79</v>
      </c>
      <c r="H252" s="327">
        <f t="shared" si="19"/>
        <v>2043.06</v>
      </c>
      <c r="I252" s="327">
        <v>2008.91</v>
      </c>
      <c r="J252" s="327">
        <v>1975.33</v>
      </c>
      <c r="K252" s="114">
        <v>1942.31</v>
      </c>
      <c r="L252" s="355">
        <v>1909.84</v>
      </c>
      <c r="M252" s="246">
        <v>1877.92</v>
      </c>
      <c r="N252" s="222">
        <v>1846.53</v>
      </c>
    </row>
    <row r="253" spans="1:14">
      <c r="A253" s="221" t="s">
        <v>562</v>
      </c>
      <c r="B253" s="327">
        <v>12357.7</v>
      </c>
      <c r="C253" s="327">
        <v>12133.24</v>
      </c>
      <c r="D253" s="327">
        <f t="shared" si="16"/>
        <v>12133.24</v>
      </c>
      <c r="E253" s="327">
        <f t="shared" si="17"/>
        <v>11930.42</v>
      </c>
      <c r="F253" s="327">
        <f t="shared" si="18"/>
        <v>11730.99</v>
      </c>
      <c r="G253" s="398">
        <v>11534.9</v>
      </c>
      <c r="H253" s="327">
        <f t="shared" si="19"/>
        <v>11342.08</v>
      </c>
      <c r="I253" s="327">
        <v>11152.49</v>
      </c>
      <c r="J253" s="327">
        <v>10966.07</v>
      </c>
      <c r="K253" s="114">
        <v>10782.76</v>
      </c>
      <c r="L253" s="355">
        <v>10602.52</v>
      </c>
      <c r="M253" s="246">
        <v>10425.290000000001</v>
      </c>
      <c r="N253" s="222">
        <v>10251.02</v>
      </c>
    </row>
    <row r="254" spans="1:14">
      <c r="A254" s="221" t="s">
        <v>563</v>
      </c>
      <c r="B254" s="327">
        <v>866.85</v>
      </c>
      <c r="C254" s="327">
        <v>851.1</v>
      </c>
      <c r="D254" s="327">
        <f t="shared" si="16"/>
        <v>851.1</v>
      </c>
      <c r="E254" s="327">
        <f t="shared" si="17"/>
        <v>836.87</v>
      </c>
      <c r="F254" s="327">
        <f t="shared" si="18"/>
        <v>822.88</v>
      </c>
      <c r="G254" s="398">
        <v>809.12</v>
      </c>
      <c r="H254" s="327">
        <f t="shared" si="19"/>
        <v>795.59</v>
      </c>
      <c r="I254" s="327">
        <v>782.29</v>
      </c>
      <c r="J254" s="327">
        <v>769.21</v>
      </c>
      <c r="K254" s="114">
        <v>756.35</v>
      </c>
      <c r="L254" s="355">
        <v>743.71</v>
      </c>
      <c r="M254" s="246">
        <v>731.28</v>
      </c>
      <c r="N254" s="222">
        <v>719.06</v>
      </c>
    </row>
    <row r="255" spans="1:14">
      <c r="A255" s="221" t="s">
        <v>564</v>
      </c>
      <c r="B255" s="327">
        <v>820.84</v>
      </c>
      <c r="C255" s="327">
        <v>805.93</v>
      </c>
      <c r="D255" s="327">
        <f t="shared" si="16"/>
        <v>805.93</v>
      </c>
      <c r="E255" s="327">
        <f t="shared" si="17"/>
        <v>792.46</v>
      </c>
      <c r="F255" s="327">
        <f t="shared" si="18"/>
        <v>779.21</v>
      </c>
      <c r="G255" s="398">
        <v>766.18</v>
      </c>
      <c r="H255" s="327">
        <f t="shared" si="19"/>
        <v>753.37</v>
      </c>
      <c r="I255" s="327">
        <v>740.78</v>
      </c>
      <c r="J255" s="327">
        <v>728.4</v>
      </c>
      <c r="K255" s="114">
        <v>716.22</v>
      </c>
      <c r="L255" s="355">
        <v>704.25</v>
      </c>
      <c r="M255" s="246">
        <v>692.48</v>
      </c>
      <c r="N255" s="222">
        <v>680.9</v>
      </c>
    </row>
    <row r="256" spans="1:14">
      <c r="A256" s="221" t="s">
        <v>565</v>
      </c>
      <c r="B256" s="327">
        <v>1564.96</v>
      </c>
      <c r="C256" s="327">
        <v>1536.53</v>
      </c>
      <c r="D256" s="327">
        <f t="shared" si="16"/>
        <v>1536.53</v>
      </c>
      <c r="E256" s="327">
        <f t="shared" si="17"/>
        <v>1510.85</v>
      </c>
      <c r="F256" s="327">
        <f t="shared" si="18"/>
        <v>1485.59</v>
      </c>
      <c r="G256" s="398">
        <v>1460.76</v>
      </c>
      <c r="H256" s="327">
        <f t="shared" si="19"/>
        <v>1436.34</v>
      </c>
      <c r="I256" s="327">
        <v>1412.33</v>
      </c>
      <c r="J256" s="327">
        <v>1388.72</v>
      </c>
      <c r="K256" s="114">
        <v>1365.51</v>
      </c>
      <c r="L256" s="355">
        <v>1342.68</v>
      </c>
      <c r="M256" s="246">
        <v>1320.24</v>
      </c>
      <c r="N256" s="222">
        <v>1298.17</v>
      </c>
    </row>
    <row r="257" spans="1:14">
      <c r="A257" s="221" t="s">
        <v>566</v>
      </c>
      <c r="B257" s="327">
        <v>2384.04</v>
      </c>
      <c r="C257" s="327">
        <v>2340.7399999999998</v>
      </c>
      <c r="D257" s="327">
        <f t="shared" si="16"/>
        <v>2340.7399999999998</v>
      </c>
      <c r="E257" s="327">
        <f t="shared" si="17"/>
        <v>2301.61</v>
      </c>
      <c r="F257" s="327">
        <f t="shared" si="18"/>
        <v>2263.14</v>
      </c>
      <c r="G257" s="398">
        <v>2225.31</v>
      </c>
      <c r="H257" s="327">
        <f t="shared" si="19"/>
        <v>2188.11</v>
      </c>
      <c r="I257" s="327">
        <v>2151.5300000000002</v>
      </c>
      <c r="J257" s="327">
        <v>2115.5700000000002</v>
      </c>
      <c r="K257" s="114">
        <v>2080.21</v>
      </c>
      <c r="L257" s="355">
        <v>2045.44</v>
      </c>
      <c r="M257" s="246">
        <v>2011.25</v>
      </c>
      <c r="N257" s="222">
        <v>1977.63</v>
      </c>
    </row>
    <row r="258" spans="1:14">
      <c r="A258" s="221" t="s">
        <v>567</v>
      </c>
      <c r="B258" s="327">
        <v>2299.9899999999998</v>
      </c>
      <c r="C258" s="327">
        <v>2258.21</v>
      </c>
      <c r="D258" s="327">
        <f t="shared" si="16"/>
        <v>2258.21</v>
      </c>
      <c r="E258" s="327">
        <f t="shared" si="17"/>
        <v>2220.46</v>
      </c>
      <c r="F258" s="327">
        <f t="shared" si="18"/>
        <v>2183.34</v>
      </c>
      <c r="G258" s="398">
        <v>2146.84</v>
      </c>
      <c r="H258" s="327">
        <f t="shared" si="19"/>
        <v>2110.9499999999998</v>
      </c>
      <c r="I258" s="327">
        <v>2075.66</v>
      </c>
      <c r="J258" s="327">
        <v>2040.96</v>
      </c>
      <c r="K258" s="114">
        <v>2006.84</v>
      </c>
      <c r="L258" s="355">
        <v>1973.29</v>
      </c>
      <c r="M258" s="246">
        <v>1940.3</v>
      </c>
      <c r="N258" s="222">
        <v>1907.87</v>
      </c>
    </row>
    <row r="259" spans="1:14">
      <c r="A259" s="221" t="s">
        <v>568</v>
      </c>
      <c r="B259" s="327">
        <v>7736.68</v>
      </c>
      <c r="C259" s="327">
        <v>7596.15</v>
      </c>
      <c r="D259" s="327">
        <f t="shared" si="16"/>
        <v>7596.15</v>
      </c>
      <c r="E259" s="327">
        <f t="shared" si="17"/>
        <v>7469.17</v>
      </c>
      <c r="F259" s="327">
        <f t="shared" si="18"/>
        <v>7344.32</v>
      </c>
      <c r="G259" s="398">
        <v>7221.55</v>
      </c>
      <c r="H259" s="327">
        <f t="shared" si="19"/>
        <v>7100.84</v>
      </c>
      <c r="I259" s="327">
        <v>6982.14</v>
      </c>
      <c r="J259" s="327">
        <v>6865.43</v>
      </c>
      <c r="K259" s="114">
        <v>6750.67</v>
      </c>
      <c r="L259" s="355">
        <v>6637.83</v>
      </c>
      <c r="M259" s="246">
        <v>6526.87</v>
      </c>
      <c r="N259" s="222">
        <v>6417.77</v>
      </c>
    </row>
    <row r="260" spans="1:14">
      <c r="A260" s="221" t="s">
        <v>569</v>
      </c>
      <c r="B260" s="327">
        <v>1486.5</v>
      </c>
      <c r="C260" s="327">
        <v>1459.5</v>
      </c>
      <c r="D260" s="327">
        <f t="shared" si="16"/>
        <v>1459.5</v>
      </c>
      <c r="E260" s="327">
        <f t="shared" si="17"/>
        <v>1435.1</v>
      </c>
      <c r="F260" s="327">
        <f t="shared" si="18"/>
        <v>1411.11</v>
      </c>
      <c r="G260" s="398">
        <v>1387.52</v>
      </c>
      <c r="H260" s="327">
        <f t="shared" si="19"/>
        <v>1364.33</v>
      </c>
      <c r="I260" s="327">
        <v>1341.52</v>
      </c>
      <c r="J260" s="327">
        <v>1319.1</v>
      </c>
      <c r="K260" s="114">
        <v>1297.05</v>
      </c>
      <c r="L260" s="355">
        <v>1275.3699999999999</v>
      </c>
      <c r="M260" s="246">
        <v>1254.05</v>
      </c>
      <c r="N260" s="222">
        <v>1233.0899999999999</v>
      </c>
    </row>
    <row r="261" spans="1:14">
      <c r="A261" s="221" t="s">
        <v>570</v>
      </c>
      <c r="B261" s="327">
        <v>3915.13</v>
      </c>
      <c r="C261" s="327">
        <v>3844.02</v>
      </c>
      <c r="D261" s="327">
        <f t="shared" si="16"/>
        <v>3844.02</v>
      </c>
      <c r="E261" s="327">
        <f t="shared" si="17"/>
        <v>3779.76</v>
      </c>
      <c r="F261" s="327">
        <f t="shared" si="18"/>
        <v>3716.58</v>
      </c>
      <c r="G261" s="398">
        <v>3654.45</v>
      </c>
      <c r="H261" s="327">
        <f t="shared" si="19"/>
        <v>3593.36</v>
      </c>
      <c r="I261" s="327">
        <v>3533.29</v>
      </c>
      <c r="J261" s="327">
        <v>3474.23</v>
      </c>
      <c r="K261" s="114">
        <v>3416.16</v>
      </c>
      <c r="L261" s="355">
        <v>3359.06</v>
      </c>
      <c r="M261" s="246">
        <v>3302.91</v>
      </c>
      <c r="N261" s="222">
        <v>3247.7</v>
      </c>
    </row>
    <row r="262" spans="1:14">
      <c r="A262" s="221" t="s">
        <v>571</v>
      </c>
      <c r="B262" s="327">
        <v>4360.53</v>
      </c>
      <c r="C262" s="327">
        <v>4281.33</v>
      </c>
      <c r="D262" s="327">
        <f t="shared" si="16"/>
        <v>4281.33</v>
      </c>
      <c r="E262" s="327">
        <f t="shared" si="17"/>
        <v>4209.76</v>
      </c>
      <c r="F262" s="327">
        <f t="shared" si="18"/>
        <v>4139.3900000000003</v>
      </c>
      <c r="G262" s="398">
        <v>4070.2</v>
      </c>
      <c r="H262" s="327">
        <f t="shared" si="19"/>
        <v>4002.16</v>
      </c>
      <c r="I262" s="327">
        <v>3935.26</v>
      </c>
      <c r="J262" s="327">
        <v>3869.48</v>
      </c>
      <c r="K262" s="114">
        <v>3804.8</v>
      </c>
      <c r="L262" s="355">
        <v>3741.2</v>
      </c>
      <c r="M262" s="246">
        <v>3678.66</v>
      </c>
      <c r="N262" s="222">
        <v>3617.17</v>
      </c>
    </row>
    <row r="263" spans="1:14">
      <c r="A263" s="221" t="s">
        <v>572</v>
      </c>
      <c r="B263" s="327">
        <v>5132.1099999999997</v>
      </c>
      <c r="C263" s="327">
        <v>5038.8900000000003</v>
      </c>
      <c r="D263" s="327">
        <f t="shared" si="16"/>
        <v>5038.8900000000003</v>
      </c>
      <c r="E263" s="327">
        <f t="shared" si="17"/>
        <v>4954.66</v>
      </c>
      <c r="F263" s="327">
        <f t="shared" si="18"/>
        <v>4871.84</v>
      </c>
      <c r="G263" s="398">
        <v>4790.3999999999996</v>
      </c>
      <c r="H263" s="327">
        <f t="shared" si="19"/>
        <v>4710.32</v>
      </c>
      <c r="I263" s="327">
        <v>4631.58</v>
      </c>
      <c r="J263" s="327">
        <v>4554.16</v>
      </c>
      <c r="K263" s="114">
        <v>4478.03</v>
      </c>
      <c r="L263" s="355">
        <v>4403.18</v>
      </c>
      <c r="M263" s="246">
        <v>4329.58</v>
      </c>
      <c r="N263" s="222">
        <v>4257.21</v>
      </c>
    </row>
    <row r="264" spans="1:14">
      <c r="A264" s="221" t="s">
        <v>573</v>
      </c>
      <c r="B264" s="327">
        <v>5216.42</v>
      </c>
      <c r="C264" s="327">
        <v>5121.67</v>
      </c>
      <c r="D264" s="327">
        <f t="shared" si="16"/>
        <v>5121.67</v>
      </c>
      <c r="E264" s="327">
        <f t="shared" si="17"/>
        <v>5036.0600000000004</v>
      </c>
      <c r="F264" s="327">
        <f t="shared" si="18"/>
        <v>4951.88</v>
      </c>
      <c r="G264" s="398">
        <v>4869.1099999999997</v>
      </c>
      <c r="H264" s="327">
        <f t="shared" si="19"/>
        <v>4787.72</v>
      </c>
      <c r="I264" s="327">
        <v>4707.6899999999996</v>
      </c>
      <c r="J264" s="327">
        <v>4629</v>
      </c>
      <c r="K264" s="114">
        <v>4551.62</v>
      </c>
      <c r="L264" s="355">
        <v>4475.54</v>
      </c>
      <c r="M264" s="246">
        <v>4400.7299999999996</v>
      </c>
      <c r="N264" s="222">
        <v>4327.17</v>
      </c>
    </row>
    <row r="265" spans="1:14">
      <c r="A265" s="221" t="s">
        <v>574</v>
      </c>
      <c r="B265" s="327">
        <v>6790.07</v>
      </c>
      <c r="C265" s="327">
        <v>6666.74</v>
      </c>
      <c r="D265" s="327">
        <f t="shared" si="16"/>
        <v>6666.74</v>
      </c>
      <c r="E265" s="327">
        <f t="shared" si="17"/>
        <v>6555.3</v>
      </c>
      <c r="F265" s="327">
        <f t="shared" si="18"/>
        <v>6445.72</v>
      </c>
      <c r="G265" s="398">
        <v>6337.97</v>
      </c>
      <c r="H265" s="327">
        <f t="shared" si="19"/>
        <v>6232.03</v>
      </c>
      <c r="I265" s="327">
        <v>6127.86</v>
      </c>
      <c r="J265" s="327">
        <v>6025.43</v>
      </c>
      <c r="K265" s="114">
        <v>5924.71</v>
      </c>
      <c r="L265" s="355">
        <v>5825.67</v>
      </c>
      <c r="M265" s="246">
        <v>5728.29</v>
      </c>
      <c r="N265" s="222">
        <v>5632.54</v>
      </c>
    </row>
    <row r="266" spans="1:14">
      <c r="A266" s="221" t="s">
        <v>575</v>
      </c>
      <c r="B266" s="327">
        <v>3514.77</v>
      </c>
      <c r="C266" s="327">
        <v>3450.93</v>
      </c>
      <c r="D266" s="327">
        <f t="shared" si="16"/>
        <v>3450.93</v>
      </c>
      <c r="E266" s="327">
        <f t="shared" si="17"/>
        <v>3393.24</v>
      </c>
      <c r="F266" s="327">
        <f t="shared" si="18"/>
        <v>3336.52</v>
      </c>
      <c r="G266" s="398">
        <v>3280.75</v>
      </c>
      <c r="H266" s="327">
        <f t="shared" si="19"/>
        <v>3225.91</v>
      </c>
      <c r="I266" s="327">
        <v>3171.99</v>
      </c>
      <c r="J266" s="327">
        <v>3118.97</v>
      </c>
      <c r="K266" s="114">
        <v>3066.83</v>
      </c>
      <c r="L266" s="355">
        <v>3015.57</v>
      </c>
      <c r="M266" s="246">
        <v>2965.16</v>
      </c>
      <c r="N266" s="222">
        <v>2915.59</v>
      </c>
    </row>
    <row r="267" spans="1:14">
      <c r="A267" s="221" t="s">
        <v>576</v>
      </c>
      <c r="B267" s="327">
        <v>2375.73</v>
      </c>
      <c r="C267" s="327">
        <v>2332.58</v>
      </c>
      <c r="D267" s="327">
        <f t="shared" si="16"/>
        <v>2332.58</v>
      </c>
      <c r="E267" s="327">
        <f t="shared" si="17"/>
        <v>2293.59</v>
      </c>
      <c r="F267" s="327">
        <f t="shared" si="18"/>
        <v>2255.25</v>
      </c>
      <c r="G267" s="398">
        <v>2217.5500000000002</v>
      </c>
      <c r="H267" s="327">
        <f t="shared" si="19"/>
        <v>2180.48</v>
      </c>
      <c r="I267" s="327">
        <v>2144.0300000000002</v>
      </c>
      <c r="J267" s="327">
        <v>2108.19</v>
      </c>
      <c r="K267" s="114">
        <v>2072.9499999999998</v>
      </c>
      <c r="L267" s="355">
        <v>2038.3</v>
      </c>
      <c r="M267" s="246">
        <v>2004.23</v>
      </c>
      <c r="N267" s="222">
        <v>1970.73</v>
      </c>
    </row>
    <row r="268" spans="1:14">
      <c r="A268" s="221" t="s">
        <v>577</v>
      </c>
      <c r="B268" s="327">
        <v>2288.2600000000002</v>
      </c>
      <c r="C268" s="327">
        <v>2246.6999999999998</v>
      </c>
      <c r="D268" s="327">
        <f t="shared" si="16"/>
        <v>2246.6999999999998</v>
      </c>
      <c r="E268" s="327">
        <f t="shared" si="17"/>
        <v>2209.14</v>
      </c>
      <c r="F268" s="327">
        <f t="shared" si="18"/>
        <v>2172.21</v>
      </c>
      <c r="G268" s="398">
        <v>2135.9</v>
      </c>
      <c r="H268" s="327">
        <f t="shared" si="19"/>
        <v>2100.1999999999998</v>
      </c>
      <c r="I268" s="327">
        <v>2065.09</v>
      </c>
      <c r="J268" s="327">
        <v>2030.57</v>
      </c>
      <c r="K268" s="114">
        <v>1996.63</v>
      </c>
      <c r="L268" s="355">
        <v>1963.25</v>
      </c>
      <c r="M268" s="246">
        <v>1930.43</v>
      </c>
      <c r="N268" s="222">
        <v>1898.16</v>
      </c>
    </row>
    <row r="269" spans="1:14">
      <c r="A269" s="221" t="s">
        <v>578</v>
      </c>
      <c r="B269" s="327">
        <v>1904.56</v>
      </c>
      <c r="C269" s="327">
        <v>1869.97</v>
      </c>
      <c r="D269" s="327">
        <f t="shared" si="16"/>
        <v>1869.97</v>
      </c>
      <c r="E269" s="327">
        <f t="shared" si="17"/>
        <v>1838.71</v>
      </c>
      <c r="F269" s="327">
        <f t="shared" si="18"/>
        <v>1807.97</v>
      </c>
      <c r="G269" s="398">
        <v>1777.75</v>
      </c>
      <c r="H269" s="327">
        <f t="shared" si="19"/>
        <v>1748.03</v>
      </c>
      <c r="I269" s="327">
        <v>1718.81</v>
      </c>
      <c r="J269" s="327">
        <v>1690.08</v>
      </c>
      <c r="K269" s="114">
        <v>1661.83</v>
      </c>
      <c r="L269" s="355">
        <v>1634.05</v>
      </c>
      <c r="M269" s="246">
        <v>1606.74</v>
      </c>
      <c r="N269" s="222">
        <v>1579.88</v>
      </c>
    </row>
    <row r="270" spans="1:14">
      <c r="A270" s="221" t="s">
        <v>579</v>
      </c>
      <c r="B270" s="327">
        <v>6606.88</v>
      </c>
      <c r="C270" s="327">
        <v>6486.87</v>
      </c>
      <c r="D270" s="327">
        <f t="shared" si="16"/>
        <v>6486.87</v>
      </c>
      <c r="E270" s="327">
        <f t="shared" si="17"/>
        <v>6378.44</v>
      </c>
      <c r="F270" s="327">
        <f t="shared" si="18"/>
        <v>6271.82</v>
      </c>
      <c r="G270" s="398">
        <v>6166.98</v>
      </c>
      <c r="H270" s="327">
        <f t="shared" si="19"/>
        <v>6063.89</v>
      </c>
      <c r="I270" s="327">
        <v>5962.53</v>
      </c>
      <c r="J270" s="327">
        <v>5862.86</v>
      </c>
      <c r="K270" s="114">
        <v>5764.86</v>
      </c>
      <c r="L270" s="355">
        <v>5668.5</v>
      </c>
      <c r="M270" s="246">
        <v>5573.75</v>
      </c>
      <c r="N270" s="222">
        <v>5480.58</v>
      </c>
    </row>
    <row r="271" spans="1:14">
      <c r="A271" s="221" t="s">
        <v>580</v>
      </c>
      <c r="B271" s="327">
        <v>4348.3599999999997</v>
      </c>
      <c r="C271" s="327">
        <v>4269.38</v>
      </c>
      <c r="D271" s="327"/>
      <c r="E271" s="327"/>
      <c r="F271" s="327"/>
      <c r="G271" s="398"/>
      <c r="H271" s="327"/>
      <c r="I271" s="327"/>
      <c r="J271" s="327"/>
      <c r="K271" s="114"/>
      <c r="L271" s="355"/>
      <c r="M271" s="246"/>
      <c r="N271" s="222"/>
    </row>
    <row r="272" spans="1:14">
      <c r="A272" s="221" t="s">
        <v>581</v>
      </c>
      <c r="B272" s="327">
        <v>2619.3000000000002</v>
      </c>
      <c r="C272" s="327">
        <v>2571.7199999999998</v>
      </c>
      <c r="D272" s="327">
        <f t="shared" si="16"/>
        <v>2571.7199999999998</v>
      </c>
      <c r="E272" s="327">
        <f t="shared" si="17"/>
        <v>2528.73</v>
      </c>
      <c r="F272" s="327">
        <f t="shared" si="18"/>
        <v>2486.46</v>
      </c>
      <c r="G272" s="398">
        <v>2444.9</v>
      </c>
      <c r="H272" s="327">
        <f t="shared" si="19"/>
        <v>2404.0300000000002</v>
      </c>
      <c r="I272" s="327">
        <v>2363.84</v>
      </c>
      <c r="J272" s="327">
        <v>2324.33</v>
      </c>
      <c r="K272" s="114">
        <v>2285.48</v>
      </c>
      <c r="L272" s="355">
        <v>2247.2800000000002</v>
      </c>
      <c r="M272" s="246">
        <v>2209.71</v>
      </c>
      <c r="N272" s="222">
        <v>2172.77</v>
      </c>
    </row>
    <row r="273" spans="1:14">
      <c r="A273" s="221" t="s">
        <v>582</v>
      </c>
      <c r="B273" s="327">
        <v>1395.15</v>
      </c>
      <c r="C273" s="327">
        <v>1369.81</v>
      </c>
      <c r="D273" s="327">
        <f t="shared" si="16"/>
        <v>1369.81</v>
      </c>
      <c r="E273" s="327">
        <f t="shared" si="17"/>
        <v>1346.91</v>
      </c>
      <c r="F273" s="327">
        <f t="shared" si="18"/>
        <v>1324.4</v>
      </c>
      <c r="G273" s="398">
        <v>1302.26</v>
      </c>
      <c r="H273" s="327">
        <f t="shared" si="19"/>
        <v>1280.49</v>
      </c>
      <c r="I273" s="327">
        <v>1259.0899999999999</v>
      </c>
      <c r="J273" s="327">
        <v>1238.04</v>
      </c>
      <c r="K273" s="114">
        <v>1217.3499999999999</v>
      </c>
      <c r="L273" s="355">
        <v>1197</v>
      </c>
      <c r="M273" s="246">
        <v>1176.99</v>
      </c>
      <c r="N273" s="222">
        <v>1157.32</v>
      </c>
    </row>
    <row r="274" spans="1:14">
      <c r="A274" s="221" t="s">
        <v>583</v>
      </c>
      <c r="B274" s="327">
        <v>4532.59</v>
      </c>
      <c r="C274" s="327">
        <v>4450.26</v>
      </c>
      <c r="D274" s="327">
        <f t="shared" si="16"/>
        <v>4450.26</v>
      </c>
      <c r="E274" s="327">
        <f>ROUND(((F274*1.02*0.85)+(F274*0.15)),2)</f>
        <v>4375.87</v>
      </c>
      <c r="F274" s="327">
        <f t="shared" si="18"/>
        <v>4302.72</v>
      </c>
      <c r="G274" s="398">
        <v>4230.8</v>
      </c>
      <c r="H274" s="327">
        <f t="shared" si="19"/>
        <v>4160.08</v>
      </c>
      <c r="I274" s="327">
        <v>4090.54</v>
      </c>
      <c r="J274" s="327">
        <v>4022.16</v>
      </c>
      <c r="K274" s="114">
        <v>3954.93</v>
      </c>
      <c r="L274" s="355">
        <v>3888.82</v>
      </c>
      <c r="M274" s="246">
        <v>3823.82</v>
      </c>
      <c r="N274" s="222">
        <v>3759.9</v>
      </c>
    </row>
    <row r="275" spans="1:14">
      <c r="A275" s="221" t="s">
        <v>584</v>
      </c>
      <c r="B275" s="327">
        <v>2406.7399999999998</v>
      </c>
      <c r="C275" s="327">
        <v>2363.02</v>
      </c>
      <c r="D275" s="327">
        <f t="shared" si="16"/>
        <v>2363.02</v>
      </c>
      <c r="E275" s="327">
        <f t="shared" ref="E275:E290" si="20">ROUND(((F275*1.02*0.85)+(F275*0.15)),2)</f>
        <v>2323.52</v>
      </c>
      <c r="F275" s="327">
        <f t="shared" si="18"/>
        <v>2284.6799999999998</v>
      </c>
      <c r="G275" s="398">
        <v>2246.4899999999998</v>
      </c>
      <c r="H275" s="327">
        <f t="shared" si="19"/>
        <v>2208.94</v>
      </c>
      <c r="I275" s="327">
        <v>2172.02</v>
      </c>
      <c r="J275" s="327">
        <v>2135.71</v>
      </c>
      <c r="K275" s="114">
        <v>2100.0100000000002</v>
      </c>
      <c r="L275" s="355">
        <v>2064.91</v>
      </c>
      <c r="M275" s="246">
        <v>2030.39</v>
      </c>
      <c r="N275" s="222">
        <v>1996.45</v>
      </c>
    </row>
    <row r="276" spans="1:14">
      <c r="A276" s="221" t="s">
        <v>585</v>
      </c>
      <c r="B276" s="327">
        <v>8444.3700000000008</v>
      </c>
      <c r="C276" s="327">
        <v>8290.99</v>
      </c>
      <c r="D276" s="327">
        <f t="shared" si="16"/>
        <v>8290.99</v>
      </c>
      <c r="E276" s="327">
        <f t="shared" si="20"/>
        <v>8152.4</v>
      </c>
      <c r="F276" s="327">
        <f t="shared" si="18"/>
        <v>8016.13</v>
      </c>
      <c r="G276" s="398">
        <v>7882.13</v>
      </c>
      <c r="H276" s="327">
        <f t="shared" si="19"/>
        <v>7750.37</v>
      </c>
      <c r="I276" s="327">
        <v>7620.82</v>
      </c>
      <c r="J276" s="327">
        <v>7493.43</v>
      </c>
      <c r="K276" s="114">
        <v>7368.17</v>
      </c>
      <c r="L276" s="355">
        <v>7245</v>
      </c>
      <c r="M276" s="246">
        <v>7123.89</v>
      </c>
      <c r="N276" s="222">
        <v>7004.81</v>
      </c>
    </row>
    <row r="277" spans="1:14">
      <c r="A277" s="221" t="s">
        <v>586</v>
      </c>
      <c r="B277" s="327">
        <v>4877.25</v>
      </c>
      <c r="C277" s="327">
        <v>4788.66</v>
      </c>
      <c r="D277" s="327">
        <f t="shared" si="16"/>
        <v>4788.66</v>
      </c>
      <c r="E277" s="327">
        <f t="shared" si="20"/>
        <v>4708.6099999999997</v>
      </c>
      <c r="F277" s="327">
        <f t="shared" si="18"/>
        <v>4629.8999999999996</v>
      </c>
      <c r="G277" s="398">
        <v>4552.51</v>
      </c>
      <c r="H277" s="327">
        <f t="shared" si="19"/>
        <v>4476.41</v>
      </c>
      <c r="I277" s="327">
        <v>4401.58</v>
      </c>
      <c r="J277" s="327">
        <v>4328</v>
      </c>
      <c r="K277" s="114">
        <v>4255.6499999999996</v>
      </c>
      <c r="L277" s="355">
        <v>4184.51</v>
      </c>
      <c r="M277" s="246">
        <v>4114.5600000000004</v>
      </c>
      <c r="N277" s="222">
        <v>4045.78</v>
      </c>
    </row>
    <row r="278" spans="1:14">
      <c r="A278" s="221" t="s">
        <v>587</v>
      </c>
      <c r="B278" s="327">
        <v>4839.62</v>
      </c>
      <c r="C278" s="327">
        <v>4751.71</v>
      </c>
      <c r="D278" s="327">
        <f t="shared" si="16"/>
        <v>4751.71</v>
      </c>
      <c r="E278" s="327">
        <f t="shared" si="20"/>
        <v>4672.28</v>
      </c>
      <c r="F278" s="327">
        <f t="shared" si="18"/>
        <v>4594.18</v>
      </c>
      <c r="G278" s="398">
        <v>4517.38</v>
      </c>
      <c r="H278" s="327">
        <f t="shared" si="19"/>
        <v>4441.87</v>
      </c>
      <c r="I278" s="327">
        <v>4367.62</v>
      </c>
      <c r="J278" s="327">
        <v>4294.6099999999997</v>
      </c>
      <c r="K278" s="114">
        <v>4222.82</v>
      </c>
      <c r="L278" s="355">
        <v>4152.2299999999996</v>
      </c>
      <c r="M278" s="246">
        <v>4082.82</v>
      </c>
      <c r="N278" s="222">
        <v>4014.57</v>
      </c>
    </row>
    <row r="279" spans="1:14">
      <c r="A279" s="221" t="s">
        <v>588</v>
      </c>
      <c r="B279" s="327">
        <v>2680.91</v>
      </c>
      <c r="C279" s="327">
        <v>2632.21</v>
      </c>
      <c r="D279" s="327">
        <f t="shared" si="16"/>
        <v>2632.21</v>
      </c>
      <c r="E279" s="327">
        <f t="shared" si="20"/>
        <v>2588.21</v>
      </c>
      <c r="F279" s="327">
        <f t="shared" si="18"/>
        <v>2544.9499999999998</v>
      </c>
      <c r="G279" s="398">
        <v>2502.41</v>
      </c>
      <c r="H279" s="327">
        <f t="shared" si="19"/>
        <v>2460.58</v>
      </c>
      <c r="I279" s="327">
        <v>2419.4499999999998</v>
      </c>
      <c r="J279" s="327">
        <v>2379.0100000000002</v>
      </c>
      <c r="K279" s="114">
        <v>2339.2399999999998</v>
      </c>
      <c r="L279" s="355">
        <v>2300.14</v>
      </c>
      <c r="M279" s="246">
        <v>2261.69</v>
      </c>
      <c r="N279" s="222">
        <v>2223.88</v>
      </c>
    </row>
    <row r="280" spans="1:14">
      <c r="A280" s="221" t="s">
        <v>589</v>
      </c>
      <c r="B280" s="327">
        <v>5236.25</v>
      </c>
      <c r="C280" s="327">
        <v>5141.1400000000003</v>
      </c>
      <c r="D280" s="327">
        <f t="shared" si="16"/>
        <v>5141.1400000000003</v>
      </c>
      <c r="E280" s="327">
        <f t="shared" si="20"/>
        <v>5055.2</v>
      </c>
      <c r="F280" s="327">
        <f t="shared" si="18"/>
        <v>4970.7</v>
      </c>
      <c r="G280" s="398">
        <v>4887.6099999999997</v>
      </c>
      <c r="H280" s="327">
        <f t="shared" si="19"/>
        <v>4805.91</v>
      </c>
      <c r="I280" s="327">
        <v>4725.58</v>
      </c>
      <c r="J280" s="327">
        <v>4646.59</v>
      </c>
      <c r="K280" s="114">
        <v>4568.92</v>
      </c>
      <c r="L280" s="355">
        <v>4492.55</v>
      </c>
      <c r="M280" s="246">
        <v>4417.45</v>
      </c>
      <c r="N280" s="222">
        <v>4343.6099999999997</v>
      </c>
    </row>
    <row r="281" spans="1:14">
      <c r="A281" s="221" t="s">
        <v>590</v>
      </c>
      <c r="B281" s="327">
        <v>4330.07</v>
      </c>
      <c r="C281" s="327">
        <v>4251.42</v>
      </c>
      <c r="D281" s="327">
        <f t="shared" si="16"/>
        <v>4251.42</v>
      </c>
      <c r="E281" s="327">
        <f t="shared" si="20"/>
        <v>4180.3500000000004</v>
      </c>
      <c r="F281" s="327">
        <f t="shared" si="18"/>
        <v>4110.47</v>
      </c>
      <c r="G281" s="398">
        <v>4041.76</v>
      </c>
      <c r="H281" s="327">
        <f t="shared" si="19"/>
        <v>3974.2</v>
      </c>
      <c r="I281" s="327">
        <v>3907.77</v>
      </c>
      <c r="J281" s="327">
        <v>3842.45</v>
      </c>
      <c r="K281" s="114">
        <v>3778.22</v>
      </c>
      <c r="L281" s="355">
        <v>3715.06</v>
      </c>
      <c r="M281" s="246">
        <v>3652.96</v>
      </c>
      <c r="N281" s="222">
        <v>3591.9</v>
      </c>
    </row>
    <row r="282" spans="1:14">
      <c r="A282" s="221" t="s">
        <v>591</v>
      </c>
      <c r="B282" s="327">
        <v>4540.4799999999996</v>
      </c>
      <c r="C282" s="327">
        <v>4458.01</v>
      </c>
      <c r="D282" s="327">
        <f t="shared" si="16"/>
        <v>4458.01</v>
      </c>
      <c r="E282" s="327">
        <f t="shared" si="20"/>
        <v>4383.49</v>
      </c>
      <c r="F282" s="327">
        <f t="shared" si="18"/>
        <v>4310.22</v>
      </c>
      <c r="G282" s="398">
        <v>4238.17</v>
      </c>
      <c r="H282" s="327">
        <f t="shared" si="19"/>
        <v>4167.33</v>
      </c>
      <c r="I282" s="327">
        <v>4097.67</v>
      </c>
      <c r="J282" s="327">
        <v>4029.17</v>
      </c>
      <c r="K282" s="114">
        <v>3961.82</v>
      </c>
      <c r="L282" s="355">
        <v>3895.59</v>
      </c>
      <c r="M282" s="246">
        <v>3830.47</v>
      </c>
      <c r="N282" s="222">
        <v>3766.44</v>
      </c>
    </row>
    <row r="283" spans="1:14">
      <c r="A283" s="221" t="s">
        <v>592</v>
      </c>
      <c r="B283" s="327">
        <v>2903.7</v>
      </c>
      <c r="C283" s="327">
        <v>2850.96</v>
      </c>
      <c r="D283" s="327">
        <f t="shared" si="16"/>
        <v>2850.96</v>
      </c>
      <c r="E283" s="327">
        <f t="shared" si="20"/>
        <v>2803.3</v>
      </c>
      <c r="F283" s="327">
        <f t="shared" si="18"/>
        <v>2756.44</v>
      </c>
      <c r="G283" s="398">
        <v>2710.36</v>
      </c>
      <c r="H283" s="327">
        <f t="shared" si="19"/>
        <v>2665.05</v>
      </c>
      <c r="I283" s="327">
        <v>2620.5</v>
      </c>
      <c r="J283" s="327">
        <v>2576.6999999999998</v>
      </c>
      <c r="K283" s="114">
        <v>2533.63</v>
      </c>
      <c r="L283" s="355">
        <v>2491.2800000000002</v>
      </c>
      <c r="M283" s="246">
        <v>2449.64</v>
      </c>
      <c r="N283" s="222">
        <v>2408.69</v>
      </c>
    </row>
    <row r="284" spans="1:14">
      <c r="A284" s="221" t="s">
        <v>593</v>
      </c>
      <c r="B284" s="327">
        <v>5130.22</v>
      </c>
      <c r="C284" s="327">
        <v>5037.03</v>
      </c>
      <c r="D284" s="327">
        <f t="shared" si="16"/>
        <v>5037.03</v>
      </c>
      <c r="E284" s="327">
        <f t="shared" si="20"/>
        <v>4952.83</v>
      </c>
      <c r="F284" s="327">
        <f t="shared" si="18"/>
        <v>4870.04</v>
      </c>
      <c r="G284" s="398">
        <v>4788.63</v>
      </c>
      <c r="H284" s="327">
        <f t="shared" si="19"/>
        <v>4708.58</v>
      </c>
      <c r="I284" s="327">
        <v>4629.87</v>
      </c>
      <c r="J284" s="327">
        <v>4552.4799999999996</v>
      </c>
      <c r="K284" s="114">
        <v>4476.38</v>
      </c>
      <c r="L284" s="355">
        <v>4401.55</v>
      </c>
      <c r="M284" s="246">
        <v>4327.97</v>
      </c>
      <c r="N284" s="222">
        <v>4255.62</v>
      </c>
    </row>
    <row r="285" spans="1:14">
      <c r="A285" s="221" t="s">
        <v>594</v>
      </c>
      <c r="B285" s="327">
        <v>1664.49</v>
      </c>
      <c r="C285" s="327">
        <v>1634.26</v>
      </c>
      <c r="D285" s="327">
        <f t="shared" si="16"/>
        <v>1634.26</v>
      </c>
      <c r="E285" s="327">
        <f t="shared" si="20"/>
        <v>1606.94</v>
      </c>
      <c r="F285" s="327">
        <f t="shared" si="18"/>
        <v>1580.08</v>
      </c>
      <c r="G285" s="398">
        <v>1553.67</v>
      </c>
      <c r="H285" s="327">
        <f t="shared" si="19"/>
        <v>1527.7</v>
      </c>
      <c r="I285" s="327">
        <v>1502.16</v>
      </c>
      <c r="J285" s="327">
        <v>1477.05</v>
      </c>
      <c r="K285" s="114">
        <v>1452.36</v>
      </c>
      <c r="L285" s="355">
        <v>1428.08</v>
      </c>
      <c r="M285" s="246">
        <v>1404.21</v>
      </c>
      <c r="N285" s="222">
        <v>1380.74</v>
      </c>
    </row>
    <row r="286" spans="1:14">
      <c r="A286" s="221" t="s">
        <v>595</v>
      </c>
      <c r="B286" s="327">
        <v>527.91999999999996</v>
      </c>
      <c r="C286" s="327">
        <v>518.33000000000004</v>
      </c>
      <c r="D286" s="327">
        <f t="shared" si="16"/>
        <v>518.33000000000004</v>
      </c>
      <c r="E286" s="327">
        <f t="shared" si="20"/>
        <v>509.67</v>
      </c>
      <c r="F286" s="327">
        <f t="shared" si="18"/>
        <v>501.15</v>
      </c>
      <c r="G286" s="398">
        <v>492.77</v>
      </c>
      <c r="H286" s="327">
        <f t="shared" si="19"/>
        <v>484.53</v>
      </c>
      <c r="I286" s="327">
        <v>476.43</v>
      </c>
      <c r="J286" s="327">
        <v>468.47</v>
      </c>
      <c r="K286" s="114">
        <v>460.64</v>
      </c>
      <c r="L286" s="355">
        <v>452.94</v>
      </c>
      <c r="M286" s="246">
        <v>445.37</v>
      </c>
      <c r="N286" s="222">
        <v>437.93</v>
      </c>
    </row>
    <row r="287" spans="1:14">
      <c r="A287" s="221" t="s">
        <v>596</v>
      </c>
      <c r="B287" s="327">
        <v>3408.91</v>
      </c>
      <c r="C287" s="327">
        <v>3346.99</v>
      </c>
      <c r="D287" s="327">
        <f t="shared" si="16"/>
        <v>3346.99</v>
      </c>
      <c r="E287" s="327">
        <f t="shared" si="20"/>
        <v>3291.04</v>
      </c>
      <c r="F287" s="327">
        <f t="shared" si="18"/>
        <v>3236.03</v>
      </c>
      <c r="G287" s="398">
        <v>3181.94</v>
      </c>
      <c r="H287" s="327">
        <f t="shared" si="19"/>
        <v>3128.75</v>
      </c>
      <c r="I287" s="327">
        <v>3076.45</v>
      </c>
      <c r="J287" s="327">
        <v>3025.02</v>
      </c>
      <c r="K287" s="114">
        <v>2974.45</v>
      </c>
      <c r="L287" s="355">
        <v>2924.73</v>
      </c>
      <c r="M287" s="246">
        <v>2875.84</v>
      </c>
      <c r="N287" s="222">
        <v>2827.77</v>
      </c>
    </row>
    <row r="288" spans="1:14">
      <c r="A288" s="221" t="s">
        <v>597</v>
      </c>
      <c r="B288" s="327">
        <v>1414.67</v>
      </c>
      <c r="C288" s="327">
        <v>1388.97</v>
      </c>
      <c r="D288" s="327">
        <f t="shared" si="16"/>
        <v>1388.97</v>
      </c>
      <c r="E288" s="327">
        <f t="shared" si="20"/>
        <v>1365.75</v>
      </c>
      <c r="F288" s="327">
        <f t="shared" si="18"/>
        <v>1342.92</v>
      </c>
      <c r="G288" s="398">
        <v>1320.47</v>
      </c>
      <c r="H288" s="327">
        <f t="shared" si="19"/>
        <v>1298.4000000000001</v>
      </c>
      <c r="I288" s="327">
        <v>1276.7</v>
      </c>
      <c r="J288" s="327">
        <v>1255.3599999999999</v>
      </c>
      <c r="K288" s="114">
        <v>1234.3800000000001</v>
      </c>
      <c r="L288" s="355">
        <v>1213.75</v>
      </c>
      <c r="M288" s="246">
        <v>1193.46</v>
      </c>
      <c r="N288" s="222">
        <v>1173.51</v>
      </c>
    </row>
    <row r="289" spans="1:14">
      <c r="A289" s="221" t="s">
        <v>598</v>
      </c>
      <c r="B289" s="327">
        <v>1784.73</v>
      </c>
      <c r="C289" s="327">
        <v>1752.31</v>
      </c>
      <c r="D289" s="327">
        <f t="shared" si="16"/>
        <v>1752.31</v>
      </c>
      <c r="E289" s="327">
        <f t="shared" si="20"/>
        <v>1723.02</v>
      </c>
      <c r="F289" s="327">
        <f t="shared" si="18"/>
        <v>1694.22</v>
      </c>
      <c r="G289" s="398">
        <v>1665.9</v>
      </c>
      <c r="H289" s="327">
        <f t="shared" si="19"/>
        <v>1638.05</v>
      </c>
      <c r="I289" s="327">
        <v>1610.67</v>
      </c>
      <c r="J289" s="327">
        <v>1583.75</v>
      </c>
      <c r="K289" s="114">
        <v>1557.28</v>
      </c>
      <c r="L289" s="355">
        <v>1531.25</v>
      </c>
      <c r="M289" s="246">
        <v>1505.65</v>
      </c>
      <c r="N289" s="222">
        <v>1480.48</v>
      </c>
    </row>
    <row r="290" spans="1:14">
      <c r="A290" s="221" t="s">
        <v>599</v>
      </c>
      <c r="B290" s="327">
        <v>5305.96</v>
      </c>
      <c r="C290" s="327">
        <v>5209.58</v>
      </c>
      <c r="D290" s="327">
        <f t="shared" si="16"/>
        <v>5209.58</v>
      </c>
      <c r="E290" s="327">
        <f t="shared" si="20"/>
        <v>5122.5</v>
      </c>
      <c r="F290" s="327">
        <f t="shared" si="18"/>
        <v>5036.87</v>
      </c>
      <c r="G290" s="398">
        <v>4952.67</v>
      </c>
      <c r="H290" s="327">
        <f t="shared" si="19"/>
        <v>4869.88</v>
      </c>
      <c r="I290" s="327">
        <v>4788.4799999999996</v>
      </c>
      <c r="J290" s="352">
        <v>4708.4399999999996</v>
      </c>
      <c r="K290" s="114">
        <v>4629.7299999999996</v>
      </c>
      <c r="L290" s="355">
        <v>4552.34</v>
      </c>
      <c r="M290" s="246">
        <v>4476.24</v>
      </c>
      <c r="N290" s="222">
        <v>4401.42</v>
      </c>
    </row>
    <row r="291" spans="1:14">
      <c r="C291" s="23"/>
      <c r="D291" s="23"/>
    </row>
    <row r="292" spans="1:14">
      <c r="D292" s="23"/>
    </row>
    <row r="293" spans="1:14">
      <c r="C293" s="23"/>
    </row>
  </sheetData>
  <mergeCells count="1">
    <mergeCell ref="P4:W7"/>
  </mergeCells>
  <phoneticPr fontId="17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4DCBF25A779044840378102F99FBDA" ma:contentTypeVersion="6" ma:contentTypeDescription="Een nieuw document maken." ma:contentTypeScope="" ma:versionID="553f63783021c4a797b561a4b728b705">
  <xsd:schema xmlns:xsd="http://www.w3.org/2001/XMLSchema" xmlns:xs="http://www.w3.org/2001/XMLSchema" xmlns:p="http://schemas.microsoft.com/office/2006/metadata/properties" xmlns:ns2="a7621191-6bdc-4d78-a9d9-b2c7bc5e693d" xmlns:ns3="3e9957ae-f55d-4983-9a5a-b1e77abf4b8c" targetNamespace="http://schemas.microsoft.com/office/2006/metadata/properties" ma:root="true" ma:fieldsID="7a639112bcd982453cc58a9cf994172e" ns2:_="" ns3:_="">
    <xsd:import namespace="a7621191-6bdc-4d78-a9d9-b2c7bc5e693d"/>
    <xsd:import namespace="3e9957ae-f55d-4983-9a5a-b1e77abf4b8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621191-6bdc-4d78-a9d9-b2c7bc5e693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 blijven behouden" ma:description="Id behouden tijdens toevoegen." ma:hidden="true" ma:internalName="_dlc_DocIdPersistId" ma:readOnly="true">
      <xsd:simpleType>
        <xsd:restriction base="dms:Boolean"/>
      </xsd:simpleType>
    </xsd:element>
    <xsd:element name="SharedWithUsers" ma:index="13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9957ae-f55d-4983-9a5a-b1e77abf4b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7621191-6bdc-4d78-a9d9-b2c7bc5e693d">2TZS4CSEZZKQ-836763460-190</_dlc_DocId>
    <_dlc_DocIdUrl xmlns="a7621191-6bdc-4d78-a9d9-b2c7bc5e693d">
      <Url>https://kindengezin.sharepoint.com/sites/Werkwijzer/_layouts/15/DocIdRedir.aspx?ID=2TZS4CSEZZKQ-836763460-190</Url>
      <Description>2TZS4CSEZZKQ-836763460-190</Description>
    </_dlc_DocIdUrl>
  </documentManagement>
</p:properties>
</file>

<file path=customXml/itemProps1.xml><?xml version="1.0" encoding="utf-8"?>
<ds:datastoreItem xmlns:ds="http://schemas.openxmlformats.org/officeDocument/2006/customXml" ds:itemID="{F6778344-8E5C-43CC-874D-347A59457C56}"/>
</file>

<file path=customXml/itemProps2.xml><?xml version="1.0" encoding="utf-8"?>
<ds:datastoreItem xmlns:ds="http://schemas.openxmlformats.org/officeDocument/2006/customXml" ds:itemID="{13DD8412-C92B-4531-9E46-0FA87B2F50C8}"/>
</file>

<file path=customXml/itemProps3.xml><?xml version="1.0" encoding="utf-8"?>
<ds:datastoreItem xmlns:ds="http://schemas.openxmlformats.org/officeDocument/2006/customXml" ds:itemID="{1D02A296-40AB-4117-A3B8-4AEB7E8F6A81}"/>
</file>

<file path=customXml/itemProps4.xml><?xml version="1.0" encoding="utf-8"?>
<ds:datastoreItem xmlns:ds="http://schemas.openxmlformats.org/officeDocument/2006/customXml" ds:itemID="{9D81FC98-A910-4DCF-97DC-1215AFC27BA9}"/>
</file>

<file path=docMetadata/LabelInfo.xml><?xml version="1.0" encoding="utf-8"?>
<clbl:labelList xmlns:clbl="http://schemas.microsoft.com/office/2020/mipLabelMetadata">
  <clbl:label id="{13cfe182-642a-480e-bc8a-5ecf65db0aa0}" enabled="0" method="" siteId="{13cfe182-642a-480e-bc8a-5ecf65db0aa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Subsidiebedragen</dc:title>
  <dc:subject/>
  <dc:creator>jessy vandevelde</dc:creator>
  <cp:keywords/>
  <dc:description/>
  <cp:lastModifiedBy>Kristel Vervust</cp:lastModifiedBy>
  <cp:revision/>
  <dcterms:created xsi:type="dcterms:W3CDTF">2016-04-25T12:20:38Z</dcterms:created>
  <dcterms:modified xsi:type="dcterms:W3CDTF">2025-02-26T15:05:29Z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0x0101004A4DCBF25A779044840378102F99FBDA</vt:lpwstr>
  </property>
  <property fmtid="{D5CDD505-2E9C-101B-9397-08002B2CF9AE}" pid="3" name="_dlc_DocIdItemGuid">
    <vt:lpwstr>8bcb61de-391a-42a1-b22f-2d046e7fc7b1</vt:lpwstr>
  </property>
  <property fmtid="{D5CDD505-2E9C-101B-9397-08002B2CF9AE}" pid="4" name="KGTrefwoord">
    <vt:lpwstr>4;#excel|aa6ea72d-ea9b-4366-accb-88457dc13a67;#5;#subsidies|71c198d0-42a1-4b7b-8a77-d722df9d470a</vt:lpwstr>
  </property>
  <property fmtid="{D5CDD505-2E9C-101B-9397-08002B2CF9AE}" pid="5" name="MediaServiceImageTags">
    <vt:lpwstr/>
  </property>
</Properties>
</file>