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EVOGEFA\Downloads\"/>
    </mc:Choice>
  </mc:AlternateContent>
  <xr:revisionPtr revIDLastSave="0" documentId="13_ncr:1_{0123F557-4CC6-4B2B-BC71-5D86C2E60474}" xr6:coauthVersionLast="47" xr6:coauthVersionMax="47" xr10:uidLastSave="{00000000-0000-0000-0000-000000000000}"/>
  <bookViews>
    <workbookView xWindow="-108" yWindow="-108" windowWidth="23256" windowHeight="12576" xr2:uid="{00000000-000D-0000-FFFF-FFFF00000000}"/>
  </bookViews>
  <sheets>
    <sheet name="Berekening" sheetId="1" r:id="rId1"/>
    <sheet name="Gem leeftijd tot 30 medewerkers" sheetId="2" r:id="rId2"/>
    <sheet name="Gem. leeftijd tot 100 medewerke" sheetId="3" r:id="rId3"/>
    <sheet name="Subsidiebedrage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D31" i="1"/>
  <c r="H31" i="1" s="1"/>
  <c r="D32" i="1"/>
  <c r="D33" i="1"/>
  <c r="D8" i="1"/>
  <c r="D9" i="1"/>
  <c r="D10" i="1"/>
  <c r="G43" i="1"/>
  <c r="G48" i="1"/>
  <c r="G47" i="1"/>
  <c r="G45" i="1"/>
  <c r="G44" i="1"/>
  <c r="H105" i="1"/>
  <c r="G105" i="1"/>
  <c r="D67" i="1"/>
  <c r="D68" i="1"/>
  <c r="D69" i="1"/>
  <c r="G96" i="1"/>
  <c r="D87" i="1"/>
  <c r="D88" i="1"/>
  <c r="D89" i="1"/>
  <c r="D86" i="1"/>
  <c r="C86" i="1"/>
  <c r="G83" i="1"/>
  <c r="H75" i="1"/>
  <c r="G75" i="1"/>
  <c r="D66" i="1"/>
  <c r="C66" i="1"/>
  <c r="G63" i="1"/>
  <c r="I42" i="1"/>
  <c r="G46" i="1"/>
  <c r="G42" i="1"/>
  <c r="G40" i="1"/>
  <c r="I43" i="1" s="1"/>
  <c r="H30" i="1"/>
  <c r="H32" i="1"/>
  <c r="H33" i="1"/>
  <c r="D29" i="1"/>
  <c r="H29" i="1" s="1"/>
  <c r="C29" i="1"/>
  <c r="G29" i="1" s="1"/>
  <c r="G26" i="1"/>
  <c r="F26" i="1"/>
  <c r="C7" i="1"/>
  <c r="D7" i="1"/>
  <c r="G4" i="1"/>
  <c r="H34" i="1" l="1"/>
  <c r="I44" i="1"/>
  <c r="I46" i="1"/>
  <c r="I49" i="1" s="1"/>
  <c r="D99" i="1"/>
  <c r="I45" i="1"/>
  <c r="I47" i="1"/>
  <c r="I48" i="1"/>
  <c r="G49" i="1"/>
  <c r="C20" i="1"/>
  <c r="H26" i="1" s="1"/>
  <c r="G39" i="1"/>
  <c r="F42" i="1"/>
  <c r="F43" i="1"/>
  <c r="F44" i="1"/>
  <c r="F45" i="1"/>
  <c r="F46" i="1"/>
  <c r="F47" i="1"/>
  <c r="F48" i="1"/>
  <c r="G62" i="1"/>
  <c r="C67" i="1"/>
  <c r="C68" i="1"/>
  <c r="C69" i="1"/>
  <c r="G74" i="1"/>
  <c r="H74" i="1"/>
  <c r="G82" i="1"/>
  <c r="C87" i="1"/>
  <c r="C88" i="1"/>
  <c r="C89" i="1"/>
  <c r="G95" i="1"/>
  <c r="G104" i="1"/>
  <c r="H104" i="1"/>
  <c r="F115" i="1"/>
  <c r="F116" i="1"/>
  <c r="G25" i="1"/>
  <c r="F25" i="1"/>
  <c r="G3" i="1"/>
  <c r="F117" i="1"/>
  <c r="F118" i="1"/>
  <c r="F120" i="1"/>
  <c r="F121" i="1"/>
  <c r="E126" i="1"/>
  <c r="H42" i="1" l="1"/>
  <c r="F69" i="1"/>
  <c r="F66" i="1"/>
  <c r="F86" i="1"/>
  <c r="F87" i="1"/>
  <c r="F88" i="1"/>
  <c r="F89" i="1"/>
  <c r="H25" i="1"/>
  <c r="F80" i="1"/>
  <c r="H80" i="1" s="1"/>
  <c r="F67" i="1"/>
  <c r="F110" i="1"/>
  <c r="H110" i="1" s="1"/>
  <c r="F68" i="1"/>
  <c r="F7" i="1"/>
  <c r="H44" i="1"/>
  <c r="H47" i="1"/>
  <c r="H45" i="1"/>
  <c r="H48" i="1"/>
  <c r="H46" i="1"/>
  <c r="F49" i="1"/>
  <c r="H43" i="1"/>
  <c r="F122" i="1"/>
  <c r="F123" i="1" s="1"/>
  <c r="F31" i="1" l="1"/>
  <c r="F29" i="1"/>
  <c r="H49" i="1"/>
  <c r="E122" i="1"/>
  <c r="F71" i="1"/>
  <c r="H71" i="1" s="1"/>
  <c r="E119" i="1"/>
  <c r="F91" i="1"/>
  <c r="H91" i="1" s="1"/>
  <c r="C31" i="1"/>
  <c r="G31" i="1" s="1"/>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 i="2"/>
  <c r="C33" i="1" l="1"/>
  <c r="F33" i="1" s="1"/>
  <c r="G33" i="1" l="1"/>
  <c r="G122" i="1" l="1"/>
  <c r="E118" i="1" l="1"/>
  <c r="C30" i="1"/>
  <c r="C32" i="1"/>
  <c r="F32" i="1" s="1"/>
  <c r="C99" i="1" l="1"/>
  <c r="F102" i="1" s="1"/>
  <c r="F30" i="1"/>
  <c r="H102" i="1"/>
  <c r="G120" i="1"/>
  <c r="E120" i="1"/>
  <c r="G30" i="1"/>
  <c r="G32" i="1"/>
  <c r="G118" i="1"/>
  <c r="C8" i="1"/>
  <c r="F8" i="1" s="1"/>
  <c r="C9" i="1"/>
  <c r="F9" i="1" s="1"/>
  <c r="C10" i="1"/>
  <c r="F10" i="1" s="1"/>
  <c r="E121" i="1" l="1"/>
  <c r="G34" i="1"/>
  <c r="C52" i="1" s="1"/>
  <c r="E58"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C51" i="1" l="1"/>
  <c r="G121" i="1"/>
  <c r="F12" i="1"/>
  <c r="E115" i="1" s="1"/>
  <c r="D35" i="2"/>
  <c r="C36" i="2" s="1"/>
  <c r="D110" i="3"/>
  <c r="C111" i="3" s="1"/>
  <c r="F53" i="1" l="1"/>
  <c r="H53" i="1" s="1"/>
  <c r="F60" i="1"/>
  <c r="H60" i="1" s="1"/>
  <c r="E117" i="1" l="1"/>
  <c r="C126" i="1"/>
  <c r="F126" i="1"/>
  <c r="F36" i="1"/>
  <c r="E116" i="1" s="1"/>
  <c r="E123" i="1" l="1"/>
  <c r="H12" i="1"/>
  <c r="G115" i="1" s="1"/>
  <c r="H36" i="1" l="1"/>
  <c r="G116" i="1" s="1"/>
  <c r="G119" i="1" l="1"/>
  <c r="G117" i="1" l="1"/>
  <c r="G123" i="1" s="1"/>
</calcChain>
</file>

<file path=xl/sharedStrings.xml><?xml version="1.0" encoding="utf-8"?>
<sst xmlns="http://schemas.openxmlformats.org/spreadsheetml/2006/main" count="155" uniqueCount="101">
  <si>
    <t>Basisubsidie</t>
  </si>
  <si>
    <t>Jaarbedrag:</t>
  </si>
  <si>
    <t>Periode capaciteit</t>
  </si>
  <si>
    <t>VAN</t>
  </si>
  <si>
    <t>TOT</t>
  </si>
  <si>
    <t>Aantal dagen JB1</t>
  </si>
  <si>
    <t>CAP T1</t>
  </si>
  <si>
    <t>Bedrag</t>
  </si>
  <si>
    <t>Totaal bedrag</t>
  </si>
  <si>
    <t>Voorschot T1</t>
  </si>
  <si>
    <t>Saldo</t>
  </si>
  <si>
    <t>Inkomenstarief</t>
  </si>
  <si>
    <t>Berekening gemiddelde leeftijd</t>
  </si>
  <si>
    <t>Gemiddelde leeftijd voor het saldo</t>
  </si>
  <si>
    <t>Berekening saldo gemiddelde leeftijd</t>
  </si>
  <si>
    <t>Basis 20jr</t>
  </si>
  <si>
    <t>Per bijkomend jaar</t>
  </si>
  <si>
    <t>Totaal</t>
  </si>
  <si>
    <t>T2A plaatsen</t>
  </si>
  <si>
    <t>Jaarbedrag</t>
  </si>
  <si>
    <t>CAP T2A</t>
  </si>
  <si>
    <t>100%prestatiesJB1</t>
  </si>
  <si>
    <t>Berekening saldo prestaties</t>
  </si>
  <si>
    <t>Prestatiebedrag:</t>
  </si>
  <si>
    <t>Totaal aantal aanwezigheden voor  alle locaties van de subsidiegroep</t>
  </si>
  <si>
    <t>Herleid aantal  JB1</t>
  </si>
  <si>
    <t>Prestatiebedrag JB1</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</si>
  <si>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</si>
  <si>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</si>
  <si>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</si>
  <si>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Aanwezegheden BO minder dan 3 uur</t>
  </si>
  <si>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</si>
  <si>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</si>
  <si>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</si>
  <si>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</si>
  <si>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</si>
  <si>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Prestatiebedrag</t>
  </si>
  <si>
    <t>Voorschot Prestaties T2</t>
  </si>
  <si>
    <t>Berekening te verrekenen inkomenstarief</t>
  </si>
  <si>
    <t>Totaal gefactureerd inkomenstarief voor de subsidiegroep</t>
  </si>
  <si>
    <t>Te verrekenen inkomenstarief  prestaties meer dan 120%</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</si>
  <si>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</si>
  <si>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</si>
  <si>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</si>
  <si>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</si>
  <si>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</si>
  <si>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</si>
  <si>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</si>
  <si>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</si>
  <si>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</si>
  <si>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Flexibele Gezinsopvang</t>
  </si>
  <si>
    <t>Flexibele gezinsopvang per plaats</t>
  </si>
  <si>
    <t>Berekening op basis van bovenaan opgegeven T2 plaatsen</t>
  </si>
  <si>
    <t>JB1</t>
  </si>
  <si>
    <t>Voorschot Flex plaats</t>
  </si>
  <si>
    <t>Flexibele gezinsopvang per prestatie</t>
  </si>
  <si>
    <t>Totaal aantal  flexibele opvang opvang van de subsidiegroep =</t>
  </si>
  <si>
    <t>Voorschot Flex prest</t>
  </si>
  <si>
    <t xml:space="preserve">Totaal saldo voor de subsidiegroep </t>
  </si>
  <si>
    <t>Voorschot</t>
  </si>
  <si>
    <t>Basissubsidie</t>
  </si>
  <si>
    <t>Inkomenstarief gemiddelde leeftijd T2A</t>
  </si>
  <si>
    <t>Inkomenstarief prestaties</t>
  </si>
  <si>
    <t>Subsidie structurele inclusieve</t>
  </si>
  <si>
    <t>Flexibele gezinsopvang plaatsen</t>
  </si>
  <si>
    <t>Flexibele gezinsopvang prestaties</t>
  </si>
  <si>
    <t xml:space="preserve">TOTAAL </t>
  </si>
  <si>
    <t>Te verrekenen</t>
  </si>
  <si>
    <t>Reeds afgehouden</t>
  </si>
  <si>
    <t>Te verrekenen inkomenstarief</t>
  </si>
  <si>
    <t>Geboortedatum</t>
  </si>
  <si>
    <t>Leeftijd</t>
  </si>
  <si>
    <t>werkregime in breukvorm</t>
  </si>
  <si>
    <t>Herleide leeftijd</t>
  </si>
  <si>
    <t>Gemiddelde leeftijd Gezinsopvang Excel</t>
  </si>
  <si>
    <t>SALDO GEZINSOPVANG en GROEPSOPVANG SOO 2023</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</si>
  <si>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</si>
  <si>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</si>
  <si>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</si>
  <si>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</si>
  <si>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</si>
  <si>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</si>
  <si>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 (1)</t>
  </si>
  <si>
    <t>Flexibele gezinsopvang - per plaats</t>
  </si>
  <si>
    <t>Flexibele gezinsopvang - per prestatie</t>
  </si>
  <si>
    <t>Subsidie voor individuele inclusieve opvang</t>
  </si>
  <si>
    <t>Subsidie voor structurele inclusieve opvang</t>
  </si>
  <si>
    <t>Allerlaagste minimumtarief IKT</t>
  </si>
  <si>
    <t>Subsidiebedragen gezinsopvang en groepsopvang soo 2023</t>
  </si>
  <si>
    <t>Gemiddelde leeftijd op 1/1/2023</t>
  </si>
  <si>
    <t>Berekende gemiddelde leeftijd 1/1/2024</t>
  </si>
  <si>
    <t>1/01/2023-30/11/2023</t>
  </si>
  <si>
    <t>1/12/2023-31/12/2023</t>
  </si>
  <si>
    <t>Aantal dagen JB2</t>
  </si>
  <si>
    <t>100%prestatie JB2</t>
  </si>
  <si>
    <t>Herleid aantal JB2</t>
  </si>
  <si>
    <t>Prestatiebedrag JB2</t>
  </si>
  <si>
    <t>Van januari tot en met november</t>
  </si>
  <si>
    <t>van begin tot einde december</t>
  </si>
  <si>
    <t>JB2</t>
  </si>
  <si>
    <t>Voorschot  leeftijd T2A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</si>
</sst>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 ???/???"/>
    <numFmt numFmtId="165" formatCode="0.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b/>
      <sz val="11"/>
      <color theme="0"/>
      <name val="Calibri"/>
      <family val="2"/>
      <scheme val="minor"/>
    </font>
    <font>
      <sz val="11"/>
      <color rgb="FF00000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10">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0" fontId="6" fillId="8" borderId="0" xfId="0" applyFont="1" applyFill="1"/>
    <xf numFmtId="0" fontId="0" fillId="7" borderId="3" xfId="0" applyFill="1" applyBorder="1"/>
    <xf numFmtId="0" fontId="0" fillId="7" borderId="4" xfId="0" applyFill="1" applyBorder="1"/>
    <xf numFmtId="0" fontId="0" fillId="0" borderId="5" xfId="0" applyBorder="1"/>
    <xf numFmtId="14" fontId="0" fillId="0" borderId="0" xfId="0" applyNumberFormat="1" applyAlignment="1">
      <alignment horizontal="center"/>
    </xf>
    <xf numFmtId="0" fontId="0" fillId="0" borderId="6" xfId="0" applyBorder="1"/>
    <xf numFmtId="0" fontId="2" fillId="7" borderId="5"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7" borderId="6" xfId="0" applyFill="1" applyBorder="1"/>
    <xf numFmtId="0" fontId="0" fillId="0" borderId="0" xfId="0" applyAlignment="1">
      <alignment horizontal="center"/>
    </xf>
    <xf numFmtId="14" fontId="0" fillId="0" borderId="0" xfId="0" applyNumberFormat="1"/>
    <xf numFmtId="0" fontId="1" fillId="0" borderId="5" xfId="0" applyFont="1" applyBorder="1"/>
    <xf numFmtId="0" fontId="1" fillId="0" borderId="0" xfId="0" applyFont="1"/>
    <xf numFmtId="14" fontId="0" fillId="2" borderId="5"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2" fillId="7" borderId="6" xfId="0" applyFont="1" applyFill="1" applyBorder="1"/>
    <xf numFmtId="0" fontId="1" fillId="5" borderId="5" xfId="0" applyFont="1" applyFill="1" applyBorder="1"/>
    <xf numFmtId="0" fontId="1" fillId="5" borderId="6" xfId="0" applyFont="1" applyFill="1" applyBorder="1"/>
    <xf numFmtId="0" fontId="1" fillId="0" borderId="5"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5" xfId="0" applyBorder="1" applyAlignment="1">
      <alignment horizontal="left"/>
    </xf>
    <xf numFmtId="0" fontId="0" fillId="0" borderId="0" xfId="0" applyAlignment="1">
      <alignment horizontal="left"/>
    </xf>
    <xf numFmtId="0" fontId="6" fillId="0" borderId="5" xfId="0" applyFont="1" applyBorder="1"/>
    <xf numFmtId="0" fontId="6" fillId="0" borderId="0" xfId="0" applyFont="1"/>
    <xf numFmtId="0" fontId="6" fillId="0" borderId="6" xfId="0" applyFont="1" applyBorder="1"/>
    <xf numFmtId="0" fontId="1" fillId="3" borderId="5"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0" fillId="3" borderId="6" xfId="0" applyFill="1" applyBorder="1"/>
    <xf numFmtId="0" fontId="8" fillId="0" borderId="0" xfId="0" applyFont="1"/>
    <xf numFmtId="4" fontId="9" fillId="0" borderId="0" xfId="0" applyNumberFormat="1" applyFont="1"/>
    <xf numFmtId="165" fontId="9" fillId="0" borderId="0" xfId="0" applyNumberFormat="1" applyFont="1"/>
    <xf numFmtId="4" fontId="0" fillId="2" borderId="0" xfId="0" applyNumberFormat="1" applyFill="1" applyProtection="1">
      <protection locked="0"/>
    </xf>
    <xf numFmtId="0" fontId="4" fillId="0" borderId="0" xfId="0" applyFon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5"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0" fontId="0" fillId="0" borderId="7" xfId="0" applyBorder="1"/>
    <xf numFmtId="0" fontId="0" fillId="0" borderId="8" xfId="0" applyBorder="1"/>
    <xf numFmtId="0" fontId="0" fillId="0" borderId="9" xfId="0" applyBorder="1"/>
    <xf numFmtId="0" fontId="9" fillId="0" borderId="0" xfId="0" applyFont="1"/>
    <xf numFmtId="1" fontId="10" fillId="5" borderId="0" xfId="0" applyNumberFormat="1" applyFont="1" applyFill="1"/>
    <xf numFmtId="14" fontId="0" fillId="0" borderId="5" xfId="0" applyNumberFormat="1" applyBorder="1" applyProtection="1">
      <protection locked="0"/>
    </xf>
    <xf numFmtId="14" fontId="0" fillId="0" borderId="0" xfId="0" applyNumberFormat="1" applyProtection="1">
      <protection locked="0"/>
    </xf>
    <xf numFmtId="0" fontId="0" fillId="0" borderId="0" xfId="0" applyProtection="1">
      <protection locked="0"/>
    </xf>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2" fontId="1" fillId="5" borderId="0" xfId="0" applyNumberFormat="1" applyFont="1" applyFill="1"/>
    <xf numFmtId="1" fontId="0" fillId="0" borderId="0" xfId="0" applyNumberFormat="1" applyProtection="1">
      <protection locked="0"/>
    </xf>
    <xf numFmtId="0" fontId="5" fillId="0" borderId="0" xfId="0" applyFont="1"/>
    <xf numFmtId="165" fontId="1" fillId="2" borderId="11" xfId="0" applyNumberFormat="1" applyFont="1" applyFill="1" applyBorder="1" applyAlignment="1" applyProtection="1">
      <alignment horizontal="left"/>
      <protection locked="0"/>
    </xf>
    <xf numFmtId="1" fontId="1" fillId="8" borderId="10" xfId="0" applyNumberFormat="1" applyFont="1" applyFill="1" applyBorder="1" applyAlignment="1">
      <alignment horizontal="left"/>
    </xf>
    <xf numFmtId="4" fontId="0" fillId="7" borderId="0" xfId="0" applyNumberFormat="1" applyFill="1"/>
    <xf numFmtId="0" fontId="11" fillId="0" borderId="1" xfId="0" applyFont="1" applyBorder="1"/>
    <xf numFmtId="0" fontId="11" fillId="10" borderId="1" xfId="0" applyFont="1" applyFill="1" applyBorder="1"/>
    <xf numFmtId="44" fontId="11" fillId="0" borderId="1" xfId="0" applyNumberFormat="1" applyFont="1" applyBorder="1" applyAlignment="1">
      <alignment horizontal="left" vertical="top"/>
    </xf>
    <xf numFmtId="44" fontId="11" fillId="10" borderId="1" xfId="0" applyNumberFormat="1" applyFont="1" applyFill="1" applyBorder="1" applyAlignment="1">
      <alignment horizontal="left" vertical="top"/>
    </xf>
    <xf numFmtId="0" fontId="2" fillId="11" borderId="12" xfId="0" applyFont="1" applyFill="1" applyBorder="1" applyAlignment="1">
      <alignment vertical="center"/>
    </xf>
    <xf numFmtId="0" fontId="1" fillId="11" borderId="1" xfId="0" applyFont="1" applyFill="1" applyBorder="1" applyAlignment="1">
      <alignment vertical="center"/>
    </xf>
    <xf numFmtId="44" fontId="0" fillId="7" borderId="0" xfId="0" applyNumberFormat="1" applyFill="1"/>
    <xf numFmtId="1" fontId="1" fillId="8" borderId="0" xfId="0" applyNumberFormat="1" applyFont="1" applyFill="1" applyAlignment="1">
      <alignment horizontal="left"/>
    </xf>
    <xf numFmtId="165" fontId="1" fillId="0" borderId="0" xfId="0" applyNumberFormat="1" applyFont="1" applyAlignment="1" applyProtection="1">
      <alignment horizontal="left"/>
      <protection locked="0"/>
    </xf>
    <xf numFmtId="2" fontId="0" fillId="5" borderId="0" xfId="0" applyNumberFormat="1" applyFill="1"/>
    <xf numFmtId="0" fontId="1" fillId="0" borderId="6" xfId="0" applyFont="1" applyBorder="1"/>
    <xf numFmtId="0" fontId="0" fillId="0" borderId="5" xfId="0" applyBorder="1" applyAlignment="1">
      <alignment horizontal="left"/>
    </xf>
    <xf numFmtId="0" fontId="0" fillId="0" borderId="0" xfId="0" applyAlignment="1">
      <alignment horizontal="left"/>
    </xf>
    <xf numFmtId="0" fontId="0" fillId="0" borderId="5" xfId="0" applyBorder="1" applyAlignment="1">
      <alignment horizontal="right"/>
    </xf>
    <xf numFmtId="0" fontId="0" fillId="0" borderId="0" xfId="0" applyAlignment="1">
      <alignment horizontal="right"/>
    </xf>
    <xf numFmtId="0" fontId="1" fillId="0" borderId="5" xfId="0" applyFont="1" applyBorder="1" applyAlignment="1">
      <alignment horizontal="center"/>
    </xf>
    <xf numFmtId="0" fontId="1" fillId="0" borderId="0" xfId="0" applyFont="1" applyAlignment="1">
      <alignment horizontal="center"/>
    </xf>
    <xf numFmtId="0" fontId="3" fillId="7" borderId="2" xfId="0" applyFont="1" applyFill="1" applyBorder="1" applyAlignment="1">
      <alignment horizontal="left"/>
    </xf>
    <xf numFmtId="0" fontId="3" fillId="7" borderId="3" xfId="0" applyFont="1" applyFill="1" applyBorder="1" applyAlignment="1">
      <alignment horizontal="left"/>
    </xf>
    <xf numFmtId="0" fontId="1" fillId="0" borderId="5"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53340</xdr:colOff>
      <xdr:row>16</xdr:row>
      <xdr:rowOff>153353</xdr:rowOff>
    </xdr:from>
    <xdr:to>
      <xdr:col>6</xdr:col>
      <xdr:colOff>1177290</xdr:colOff>
      <xdr:row>17</xdr:row>
      <xdr:rowOff>91440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a:off x="4933950" y="3372803"/>
          <a:ext cx="3625215" cy="12287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1120140</xdr:colOff>
      <xdr:row>14</xdr:row>
      <xdr:rowOff>0</xdr:rowOff>
    </xdr:from>
    <xdr:to>
      <xdr:col>14</xdr:col>
      <xdr:colOff>49530</xdr:colOff>
      <xdr:row>19</xdr:row>
      <xdr:rowOff>49530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7378065" y="2857500"/>
          <a:ext cx="5958840" cy="96393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C19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1078230</xdr:colOff>
      <xdr:row>19</xdr:row>
      <xdr:rowOff>102870</xdr:rowOff>
    </xdr:from>
    <xdr:to>
      <xdr:col>14</xdr:col>
      <xdr:colOff>396241</xdr:colOff>
      <xdr:row>22</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7336155" y="3874770"/>
          <a:ext cx="6347461" cy="60198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Geef hier de</a:t>
          </a:r>
          <a:r>
            <a:rPr lang="nl-NL" sz="1100" baseline="0"/>
            <a:t> gemiddelde leeftijd op die Kind en Gezin berekende voor gezinsopvang voor 2023. Was je toen nog niet actief als organisator, dan laat je de lijn gewoon leeg.</a:t>
          </a:r>
          <a:endParaRPr lang="nl-NL" sz="1100"/>
        </a:p>
      </xdr:txBody>
    </xdr:sp>
    <xdr:clientData/>
  </xdr:twoCellAnchor>
  <xdr:twoCellAnchor>
    <xdr:from>
      <xdr:col>4</xdr:col>
      <xdr:colOff>26670</xdr:colOff>
      <xdr:row>18</xdr:row>
      <xdr:rowOff>125730</xdr:rowOff>
    </xdr:from>
    <xdr:to>
      <xdr:col>6</xdr:col>
      <xdr:colOff>1143000</xdr:colOff>
      <xdr:row>20</xdr:row>
      <xdr:rowOff>114300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779520" y="3707130"/>
          <a:ext cx="3621405" cy="36957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8"/>
  <sheetViews>
    <sheetView tabSelected="1" zoomScaleNormal="100" zoomScaleSheetLayoutView="100" workbookViewId="0">
      <selection activeCell="G8" sqref="G8"/>
    </sheetView>
  </sheetViews>
  <sheetFormatPr defaultColWidth="9.109375" defaultRowHeight="14.4" x14ac:dyDescent="0.3"/>
  <cols>
    <col min="1" max="1" width="25.6640625" style="8" customWidth="1"/>
    <col min="2" max="2" width="28.5546875" style="8" customWidth="1"/>
    <col min="3" max="4" width="16.88671875" style="8" customWidth="1"/>
    <col min="5" max="5" width="16.6640625" style="8" customWidth="1"/>
    <col min="6" max="6" width="19.88671875" style="8" customWidth="1"/>
    <col min="7" max="7" width="22.33203125" style="8" customWidth="1"/>
    <col min="8" max="8" width="21.6640625" style="8" customWidth="1"/>
    <col min="9" max="9" width="26.6640625" style="8" customWidth="1"/>
    <col min="10" max="16384" width="9.109375" style="8"/>
  </cols>
  <sheetData>
    <row r="1" spans="1:9" ht="28.5" customHeight="1" x14ac:dyDescent="0.45">
      <c r="A1" s="105" t="s">
        <v>75</v>
      </c>
      <c r="B1" s="106"/>
      <c r="C1" s="106"/>
      <c r="D1" s="106"/>
      <c r="E1" s="106"/>
      <c r="F1" s="106"/>
      <c r="G1" s="106"/>
      <c r="H1" s="12">
        <v>365</v>
      </c>
      <c r="I1" s="13"/>
    </row>
    <row r="2" spans="1:9" x14ac:dyDescent="0.3">
      <c r="A2" s="14"/>
      <c r="B2"/>
      <c r="C2" s="15"/>
      <c r="D2" s="15"/>
      <c r="E2"/>
      <c r="F2"/>
      <c r="G2"/>
      <c r="H2"/>
      <c r="I2" s="16"/>
    </row>
    <row r="3" spans="1:9" ht="18" x14ac:dyDescent="0.35">
      <c r="A3" s="17" t="s">
        <v>0</v>
      </c>
      <c r="B3" s="18"/>
      <c r="C3" s="19" t="s">
        <v>1</v>
      </c>
      <c r="D3" s="19"/>
      <c r="E3" s="20">
        <v>44927</v>
      </c>
      <c r="F3" s="21">
        <v>45260</v>
      </c>
      <c r="G3" s="18">
        <f>Subsidiebedragen!B2</f>
        <v>482.63</v>
      </c>
      <c r="H3" s="18"/>
      <c r="I3" s="22"/>
    </row>
    <row r="4" spans="1:9" ht="18" x14ac:dyDescent="0.35">
      <c r="A4" s="17"/>
      <c r="B4" s="18"/>
      <c r="C4" s="20"/>
      <c r="D4" s="20"/>
      <c r="E4" s="21">
        <v>45261</v>
      </c>
      <c r="F4" s="21">
        <v>45291</v>
      </c>
      <c r="G4" s="64">
        <f>Subsidiebedragen!C2</f>
        <v>490.83</v>
      </c>
      <c r="H4" s="18"/>
      <c r="I4" s="22"/>
    </row>
    <row r="5" spans="1:9" x14ac:dyDescent="0.3">
      <c r="A5" s="103" t="s">
        <v>2</v>
      </c>
      <c r="B5" s="104"/>
      <c r="C5" s="29"/>
      <c r="D5" s="29"/>
      <c r="E5" s="24"/>
      <c r="F5"/>
      <c r="G5"/>
      <c r="H5"/>
      <c r="I5" s="16"/>
    </row>
    <row r="6" spans="1:9" x14ac:dyDescent="0.3">
      <c r="A6" s="25" t="s">
        <v>3</v>
      </c>
      <c r="B6" s="26" t="s">
        <v>4</v>
      </c>
      <c r="C6" s="26" t="s">
        <v>5</v>
      </c>
      <c r="D6" s="26" t="s">
        <v>93</v>
      </c>
      <c r="E6" s="26" t="s">
        <v>6</v>
      </c>
      <c r="F6" s="26" t="s">
        <v>7</v>
      </c>
      <c r="G6"/>
      <c r="H6"/>
      <c r="I6" s="16"/>
    </row>
    <row r="7" spans="1:9" x14ac:dyDescent="0.3">
      <c r="A7" s="27">
        <v>44927</v>
      </c>
      <c r="B7" s="28">
        <v>45291</v>
      </c>
      <c r="C7" s="29">
        <f>IF(OR(A7="",B7=""),0,(IF(_xlfn.DAYS(MIN($F$3,B7),MAX($E$3,A7))+1&lt;0,0,(_xlfn.DAYS(MIN($F$3,B7),MAX($E$3,A7))+1))))</f>
        <v>334</v>
      </c>
      <c r="D7" s="29">
        <f>IF(OR(A7="",B7=""),0,(IF(_xlfn.DAYS(MIN($F$4,B7),MAX($E$4,A7))+1&lt;0,0,(_xlfn.DAYS(MIN($F$4,B7),MAX($E$4,A7))+1))))</f>
        <v>31</v>
      </c>
      <c r="E7" s="30">
        <v>0</v>
      </c>
      <c r="F7" s="7">
        <f>(E7*$G$3*C7/$H$1)+(E7*$G$4*D7/$H$1)</f>
        <v>0</v>
      </c>
      <c r="G7"/>
      <c r="H7"/>
      <c r="I7" s="16"/>
    </row>
    <row r="8" spans="1:9" x14ac:dyDescent="0.3">
      <c r="A8" s="27"/>
      <c r="B8" s="28"/>
      <c r="C8" s="29">
        <f>IF(OR(A8="",B8=""),0,(IF(_xlfn.DAYS(MIN($E$4,B8),MAX($C$4,A8))+1&lt;0,0,(_xlfn.DAYS(MIN($E$4,B8),MAX($C$4,A8))+1))))</f>
        <v>0</v>
      </c>
      <c r="D8" s="29">
        <f t="shared" ref="D8:D10" si="0">IF(OR(A8="",B8=""),0,(IF(_xlfn.DAYS(MIN($F$4,B8),MAX($E$4,A8))+1&lt;0,0,(_xlfn.DAYS(MIN($F$4,B8),MAX($E$4,A8))+1))))</f>
        <v>0</v>
      </c>
      <c r="E8" s="30">
        <v>0</v>
      </c>
      <c r="F8" s="7">
        <f t="shared" ref="F8:F10" si="1">(E8*$G$3*C8/$H$1)+(E8*$G$4*D8/$H$1)</f>
        <v>0</v>
      </c>
      <c r="G8"/>
      <c r="H8"/>
      <c r="I8" s="16"/>
    </row>
    <row r="9" spans="1:9" x14ac:dyDescent="0.3">
      <c r="A9" s="27"/>
      <c r="B9" s="28"/>
      <c r="C9" s="29">
        <f>IF(OR(A9="",B9=""),0,(IF(_xlfn.DAYS(MIN($E$4,B9),MAX($C$4,A9))+1&lt;0,0,(_xlfn.DAYS(MIN($E$4,B9),MAX($C$4,A9))+1))))</f>
        <v>0</v>
      </c>
      <c r="D9" s="29">
        <f t="shared" si="0"/>
        <v>0</v>
      </c>
      <c r="E9" s="30">
        <v>0</v>
      </c>
      <c r="F9" s="7">
        <f t="shared" si="1"/>
        <v>0</v>
      </c>
      <c r="G9"/>
      <c r="H9"/>
      <c r="I9" s="16"/>
    </row>
    <row r="10" spans="1:9" x14ac:dyDescent="0.3">
      <c r="A10" s="27"/>
      <c r="B10" s="28"/>
      <c r="C10" s="29">
        <f>IF(OR(A10="",B10=""),0,(IF(_xlfn.DAYS(MIN($E$4,B10),MAX($C$4,A10))+1&lt;0,0,(_xlfn.DAYS(MIN($E$4,B10),MAX($C$4,A10))+1))))</f>
        <v>0</v>
      </c>
      <c r="D10" s="29">
        <f t="shared" si="0"/>
        <v>0</v>
      </c>
      <c r="E10" s="30">
        <v>0</v>
      </c>
      <c r="F10" s="7">
        <f t="shared" si="1"/>
        <v>0</v>
      </c>
      <c r="G10"/>
      <c r="H10"/>
      <c r="I10" s="16"/>
    </row>
    <row r="11" spans="1:9" x14ac:dyDescent="0.3">
      <c r="A11" s="14"/>
      <c r="B11"/>
      <c r="C11"/>
      <c r="D11"/>
      <c r="E11"/>
      <c r="F11" s="26" t="s">
        <v>8</v>
      </c>
      <c r="G11" s="26" t="s">
        <v>9</v>
      </c>
      <c r="H11" s="26" t="s">
        <v>10</v>
      </c>
      <c r="I11" s="16"/>
    </row>
    <row r="12" spans="1:9" x14ac:dyDescent="0.3">
      <c r="A12" s="14"/>
      <c r="B12"/>
      <c r="C12"/>
      <c r="D12"/>
      <c r="E12"/>
      <c r="F12" s="7">
        <f>ROUND(SUM(F7:F11),2)</f>
        <v>0</v>
      </c>
      <c r="G12" s="30"/>
      <c r="H12" s="31">
        <f>F12-G12</f>
        <v>0</v>
      </c>
      <c r="I12" s="16"/>
    </row>
    <row r="13" spans="1:9" x14ac:dyDescent="0.3">
      <c r="A13" s="14"/>
      <c r="B13"/>
      <c r="C13"/>
      <c r="D13"/>
      <c r="E13"/>
      <c r="F13"/>
      <c r="G13"/>
      <c r="H13"/>
      <c r="I13" s="16"/>
    </row>
    <row r="14" spans="1:9" s="10" customFormat="1" ht="18" x14ac:dyDescent="0.35">
      <c r="A14" s="17" t="s">
        <v>11</v>
      </c>
      <c r="B14" s="32"/>
      <c r="C14" s="32"/>
      <c r="D14" s="32"/>
      <c r="E14" s="32"/>
      <c r="F14" s="32"/>
      <c r="G14" s="32"/>
      <c r="H14" s="32"/>
      <c r="I14" s="33"/>
    </row>
    <row r="15" spans="1:9" x14ac:dyDescent="0.3">
      <c r="A15" s="14"/>
      <c r="B15"/>
      <c r="C15"/>
      <c r="D15"/>
      <c r="E15"/>
      <c r="F15"/>
      <c r="G15"/>
      <c r="H15"/>
      <c r="I15" s="16"/>
    </row>
    <row r="16" spans="1:9" s="9" customFormat="1" x14ac:dyDescent="0.3">
      <c r="A16" s="34" t="s">
        <v>12</v>
      </c>
      <c r="B16" s="3"/>
      <c r="C16" s="4"/>
      <c r="D16" s="4"/>
      <c r="E16" s="3"/>
      <c r="F16" s="3"/>
      <c r="G16" s="3"/>
      <c r="H16" s="3"/>
      <c r="I16" s="35"/>
    </row>
    <row r="17" spans="1:9" x14ac:dyDescent="0.3">
      <c r="A17" s="14"/>
      <c r="B17"/>
      <c r="C17"/>
      <c r="D17"/>
      <c r="E17"/>
      <c r="F17"/>
      <c r="G17"/>
      <c r="H17"/>
      <c r="I17" s="16"/>
    </row>
    <row r="18" spans="1:9" x14ac:dyDescent="0.3">
      <c r="A18" s="36" t="s">
        <v>90</v>
      </c>
      <c r="B18" s="37"/>
      <c r="C18" s="81"/>
      <c r="D18" s="96"/>
      <c r="E18"/>
      <c r="F18"/>
      <c r="G18"/>
      <c r="H18"/>
      <c r="I18" s="16"/>
    </row>
    <row r="19" spans="1:9" ht="15" thickBot="1" x14ac:dyDescent="0.35">
      <c r="A19" s="36" t="s">
        <v>89</v>
      </c>
      <c r="B19" s="37"/>
      <c r="C19" s="85"/>
      <c r="D19" s="96"/>
      <c r="E19"/>
      <c r="F19"/>
      <c r="G19"/>
      <c r="H19"/>
      <c r="I19" s="16"/>
    </row>
    <row r="20" spans="1:9" ht="15" thickBot="1" x14ac:dyDescent="0.35">
      <c r="A20" s="36" t="s">
        <v>13</v>
      </c>
      <c r="B20" s="37"/>
      <c r="C20" s="86">
        <f>ROUNDDOWN(IF(C19="",C18,1/2*(C18+C19)),0)</f>
        <v>0</v>
      </c>
      <c r="D20" s="95"/>
      <c r="E20"/>
      <c r="F20"/>
      <c r="G20"/>
      <c r="H20"/>
      <c r="I20" s="16"/>
    </row>
    <row r="21" spans="1:9" x14ac:dyDescent="0.3">
      <c r="A21" s="36"/>
      <c r="B21" s="37"/>
      <c r="C21" s="38"/>
      <c r="D21" s="38"/>
      <c r="E21"/>
      <c r="F21"/>
      <c r="G21"/>
      <c r="H21"/>
      <c r="I21" s="16"/>
    </row>
    <row r="22" spans="1:9" x14ac:dyDescent="0.3">
      <c r="A22" s="39"/>
      <c r="B22" s="40"/>
      <c r="C22"/>
      <c r="D22"/>
      <c r="E22"/>
      <c r="F22"/>
      <c r="G22"/>
      <c r="H22"/>
      <c r="I22" s="16"/>
    </row>
    <row r="23" spans="1:9" s="9" customFormat="1" x14ac:dyDescent="0.3">
      <c r="A23" s="34" t="s">
        <v>14</v>
      </c>
      <c r="B23" s="3"/>
      <c r="C23" s="4"/>
      <c r="D23" s="4"/>
      <c r="E23" s="3"/>
      <c r="F23" s="3"/>
      <c r="G23" s="3"/>
      <c r="H23" s="3"/>
      <c r="I23" s="35"/>
    </row>
    <row r="24" spans="1:9" s="11" customFormat="1" x14ac:dyDescent="0.3">
      <c r="A24" s="41"/>
      <c r="B24" s="42"/>
      <c r="C24" s="42"/>
      <c r="D24" s="42"/>
      <c r="E24" s="42"/>
      <c r="F24" s="42" t="s">
        <v>15</v>
      </c>
      <c r="G24" s="42" t="s">
        <v>16</v>
      </c>
      <c r="H24" s="42" t="s">
        <v>17</v>
      </c>
      <c r="I24" s="43"/>
    </row>
    <row r="25" spans="1:9" x14ac:dyDescent="0.3">
      <c r="A25" s="44" t="s">
        <v>18</v>
      </c>
      <c r="B25" s="45" t="s">
        <v>19</v>
      </c>
      <c r="C25" s="46"/>
      <c r="D25" s="46">
        <v>44927</v>
      </c>
      <c r="E25" s="46">
        <v>45260</v>
      </c>
      <c r="F25" s="47">
        <f>Subsidiebedragen!B3</f>
        <v>358.43</v>
      </c>
      <c r="G25" s="47">
        <f>Subsidiebedragen!B4</f>
        <v>8.93</v>
      </c>
      <c r="H25" s="47">
        <f>F25+(($C$20-20)*G25)</f>
        <v>179.83</v>
      </c>
      <c r="I25" s="48"/>
    </row>
    <row r="26" spans="1:9" x14ac:dyDescent="0.3">
      <c r="A26" s="44"/>
      <c r="B26" s="45"/>
      <c r="C26" s="46"/>
      <c r="D26" s="46">
        <v>45261</v>
      </c>
      <c r="E26" s="46">
        <v>45291</v>
      </c>
      <c r="F26" s="47">
        <f>Subsidiebedragen!C3</f>
        <v>364.52</v>
      </c>
      <c r="G26" s="47">
        <f>Subsidiebedragen!C4</f>
        <v>9.08</v>
      </c>
      <c r="H26" s="47">
        <f>F26+(($C$20-20)*G26)</f>
        <v>182.92</v>
      </c>
      <c r="I26" s="48"/>
    </row>
    <row r="27" spans="1:9" x14ac:dyDescent="0.3">
      <c r="A27" s="103" t="s">
        <v>2</v>
      </c>
      <c r="B27" s="104"/>
      <c r="C27" s="23"/>
      <c r="D27" s="23"/>
      <c r="E27"/>
      <c r="F27"/>
      <c r="G27"/>
      <c r="H27"/>
      <c r="I27" s="16"/>
    </row>
    <row r="28" spans="1:9" x14ac:dyDescent="0.3">
      <c r="A28" s="25" t="s">
        <v>3</v>
      </c>
      <c r="B28" s="26" t="s">
        <v>4</v>
      </c>
      <c r="C28" s="26" t="s">
        <v>5</v>
      </c>
      <c r="D28" s="26" t="s">
        <v>93</v>
      </c>
      <c r="E28" s="26" t="s">
        <v>20</v>
      </c>
      <c r="F28" s="26" t="s">
        <v>7</v>
      </c>
      <c r="G28" s="49" t="s">
        <v>21</v>
      </c>
      <c r="H28" s="50" t="s">
        <v>94</v>
      </c>
      <c r="I28" s="16"/>
    </row>
    <row r="29" spans="1:9" x14ac:dyDescent="0.3">
      <c r="A29" s="27">
        <v>44927</v>
      </c>
      <c r="B29" s="28">
        <v>45291</v>
      </c>
      <c r="C29" s="29">
        <f>IF(OR(A29="",B29=""),0,(IF(_xlfn.DAYS(MIN($F$3,B29),MAX($E$3,A29))+1&lt;0,0,(_xlfn.DAYS(MIN($F$3,B29),MAX($E$3,A29))+1))))</f>
        <v>334</v>
      </c>
      <c r="D29" s="29">
        <f>IF(OR(A29="",B29=""),0,(IF(_xlfn.DAYS(MIN($F$4,B29),MAX($E$4,A29))+1&lt;0,0,(_xlfn.DAYS(MIN($F$4,B29),MAX($E$4,A29))+1))))</f>
        <v>31</v>
      </c>
      <c r="E29" s="30">
        <v>0</v>
      </c>
      <c r="F29" s="7">
        <f>(E29*$H$25*C29/$H$1)+(E29*$H$26*D29/$H$1)</f>
        <v>0</v>
      </c>
      <c r="G29" s="50">
        <f>(220*E29*C29/$H$1)</f>
        <v>0</v>
      </c>
      <c r="H29" s="50">
        <f>(220*E29*D29/$H$1)</f>
        <v>0</v>
      </c>
      <c r="I29" s="16"/>
    </row>
    <row r="30" spans="1:9" x14ac:dyDescent="0.3">
      <c r="A30" s="27"/>
      <c r="B30" s="28"/>
      <c r="C30" s="29">
        <f>IF(OR(A30="",B30=""),0,(IF(_xlfn.DAYS(MIN($E$4,B30),MAX($C$4,A30))+1&lt;0,0,(_xlfn.DAYS(MIN($E$4,B30),MAX($C$4,A30))+1))))</f>
        <v>0</v>
      </c>
      <c r="D30" s="29">
        <f t="shared" ref="D30:D33" si="2">IF(OR(A30="",B30=""),0,(IF(_xlfn.DAYS(MIN($F$4,B30),MAX($E$4,A30))+1&lt;0,0,(_xlfn.DAYS(MIN($F$4,B30),MAX($E$4,A30))+1))))</f>
        <v>0</v>
      </c>
      <c r="E30" s="30">
        <v>0</v>
      </c>
      <c r="F30" s="7">
        <f t="shared" ref="F30:F33" si="3">(E30*$H$25*C30/$H$1)+(E30*$H$26*D30/$H$1)</f>
        <v>0</v>
      </c>
      <c r="G30" s="50">
        <f>(220*E30*C30/$H$1)</f>
        <v>0</v>
      </c>
      <c r="H30" s="50">
        <f t="shared" ref="H30:H33" si="4">(220*E30*D30/$H$1)</f>
        <v>0</v>
      </c>
      <c r="I30" s="16"/>
    </row>
    <row r="31" spans="1:9" x14ac:dyDescent="0.3">
      <c r="A31" s="27"/>
      <c r="B31" s="28"/>
      <c r="C31" s="29">
        <f>IF(OR(A31="",B31=""),0,(IF(_xlfn.DAYS(MIN($E$4,B31),MAX($C$4,A31))+1&lt;0,0,(_xlfn.DAYS(MIN($E$4,B31),MAX($C$4,A31))+1))))</f>
        <v>0</v>
      </c>
      <c r="D31" s="29">
        <f t="shared" si="2"/>
        <v>0</v>
      </c>
      <c r="E31" s="30">
        <v>0</v>
      </c>
      <c r="F31" s="7">
        <f t="shared" si="3"/>
        <v>0</v>
      </c>
      <c r="G31" s="50">
        <f>(220*E31*C31/$H$1)</f>
        <v>0</v>
      </c>
      <c r="H31" s="50">
        <f t="shared" si="4"/>
        <v>0</v>
      </c>
      <c r="I31" s="16"/>
    </row>
    <row r="32" spans="1:9" x14ac:dyDescent="0.3">
      <c r="A32" s="27"/>
      <c r="B32" s="28"/>
      <c r="C32" s="29">
        <f>IF(OR(A32="",B32=""),0,(IF(_xlfn.DAYS(MIN($E$4,B32),MAX($C$4,A32))+1&lt;0,0,(_xlfn.DAYS(MIN($E$4,B32),MAX($C$4,A32))+1))))</f>
        <v>0</v>
      </c>
      <c r="D32" s="29">
        <f t="shared" si="2"/>
        <v>0</v>
      </c>
      <c r="E32" s="30">
        <v>0</v>
      </c>
      <c r="F32" s="7">
        <f t="shared" si="3"/>
        <v>0</v>
      </c>
      <c r="G32" s="50">
        <f>(220*E32*C32/$H$1)</f>
        <v>0</v>
      </c>
      <c r="H32" s="50">
        <f t="shared" si="4"/>
        <v>0</v>
      </c>
      <c r="I32" s="16"/>
    </row>
    <row r="33" spans="1:9" x14ac:dyDescent="0.3">
      <c r="A33" s="27"/>
      <c r="B33" s="28"/>
      <c r="C33" s="29">
        <f>IF(OR(A33="",B33=""),0,(IF(_xlfn.DAYS(MIN($E$4,B33),MAX($C$4,A33))+1&lt;0,0,(_xlfn.DAYS(MIN($E$4,B33),MAX($C$4,A33))+1))))</f>
        <v>0</v>
      </c>
      <c r="D33" s="29">
        <f t="shared" si="2"/>
        <v>0</v>
      </c>
      <c r="E33" s="30">
        <v>0</v>
      </c>
      <c r="F33" s="7">
        <f t="shared" si="3"/>
        <v>0</v>
      </c>
      <c r="G33" s="50">
        <f>(220*E33*C33/$H$1)</f>
        <v>0</v>
      </c>
      <c r="H33" s="50">
        <f t="shared" si="4"/>
        <v>0</v>
      </c>
      <c r="I33" s="16"/>
    </row>
    <row r="34" spans="1:9" x14ac:dyDescent="0.3">
      <c r="A34" s="77"/>
      <c r="B34" s="78"/>
      <c r="C34" s="29"/>
      <c r="D34" s="29"/>
      <c r="E34" s="79"/>
      <c r="F34" s="7"/>
      <c r="G34" s="50">
        <f>SUM(G29:G33)</f>
        <v>0</v>
      </c>
      <c r="H34" s="50">
        <f>SUM(H29:H33)</f>
        <v>0</v>
      </c>
      <c r="I34" s="16"/>
    </row>
    <row r="35" spans="1:9" x14ac:dyDescent="0.3">
      <c r="A35" s="14"/>
      <c r="B35"/>
      <c r="C35"/>
      <c r="D35"/>
      <c r="E35"/>
      <c r="F35" s="26" t="s">
        <v>8</v>
      </c>
      <c r="G35" s="26" t="s">
        <v>100</v>
      </c>
      <c r="H35" s="26" t="s">
        <v>10</v>
      </c>
      <c r="I35" s="16"/>
    </row>
    <row r="36" spans="1:9" x14ac:dyDescent="0.3">
      <c r="A36" s="14"/>
      <c r="B36"/>
      <c r="C36"/>
      <c r="D36"/>
      <c r="E36"/>
      <c r="F36" s="7">
        <f>ROUND(SUM(F29:F35),2)</f>
        <v>0</v>
      </c>
      <c r="G36" s="52"/>
      <c r="H36" s="31">
        <f>F36-G36</f>
        <v>0</v>
      </c>
      <c r="I36" s="16"/>
    </row>
    <row r="37" spans="1:9" x14ac:dyDescent="0.3">
      <c r="A37" s="14"/>
      <c r="B37"/>
      <c r="C37"/>
      <c r="D37"/>
      <c r="E37" s="53"/>
      <c r="F37" s="53"/>
      <c r="G37"/>
      <c r="H37"/>
      <c r="I37" s="16"/>
    </row>
    <row r="38" spans="1:9" x14ac:dyDescent="0.3">
      <c r="A38" s="14"/>
      <c r="B38"/>
      <c r="C38"/>
      <c r="D38"/>
      <c r="E38"/>
      <c r="F38"/>
      <c r="G38"/>
      <c r="H38"/>
      <c r="I38" s="16"/>
    </row>
    <row r="39" spans="1:9" s="9" customFormat="1" x14ac:dyDescent="0.3">
      <c r="A39" s="34" t="s">
        <v>22</v>
      </c>
      <c r="B39" s="3"/>
      <c r="C39" s="54" t="s">
        <v>23</v>
      </c>
      <c r="D39" s="54"/>
      <c r="E39" s="54">
        <v>44927</v>
      </c>
      <c r="F39" s="55">
        <v>45260</v>
      </c>
      <c r="G39" s="56">
        <f>Subsidiebedragen!B7</f>
        <v>29.1</v>
      </c>
      <c r="H39" s="3"/>
      <c r="I39" s="35"/>
    </row>
    <row r="40" spans="1:9" s="9" customFormat="1" x14ac:dyDescent="0.3">
      <c r="A40" s="34"/>
      <c r="B40" s="3"/>
      <c r="C40" s="54"/>
      <c r="D40" s="54"/>
      <c r="E40" s="54">
        <v>45261</v>
      </c>
      <c r="F40" s="55">
        <v>45291</v>
      </c>
      <c r="G40" s="97">
        <f>Subsidiebedragen!C7</f>
        <v>29.68</v>
      </c>
      <c r="H40" s="3"/>
      <c r="I40" s="35"/>
    </row>
    <row r="41" spans="1:9" ht="27.75" customHeight="1" x14ac:dyDescent="0.3">
      <c r="A41" s="107" t="s">
        <v>24</v>
      </c>
      <c r="B41" s="108"/>
      <c r="C41" s="57" t="s">
        <v>97</v>
      </c>
      <c r="D41" s="57" t="s">
        <v>98</v>
      </c>
      <c r="E41" s="57"/>
      <c r="F41" s="53" t="s">
        <v>25</v>
      </c>
      <c r="G41" s="53" t="s">
        <v>95</v>
      </c>
      <c r="H41" t="s">
        <v>26</v>
      </c>
      <c r="I41" s="16" t="s">
        <v>96</v>
      </c>
    </row>
    <row r="42" spans="1:9" x14ac:dyDescent="0.3">
      <c r="A42" s="99" t="s">
        <v>27</v>
      </c>
      <c r="B42" s="100"/>
      <c r="C42" s="58"/>
      <c r="D42" s="58"/>
      <c r="E42" s="83"/>
      <c r="F42" s="59">
        <f>C42*0.6</f>
        <v>0</v>
      </c>
      <c r="G42" s="59">
        <f>D42*0.6</f>
        <v>0</v>
      </c>
      <c r="H42">
        <f>F42*G39</f>
        <v>0</v>
      </c>
      <c r="I42" s="16">
        <f>G42*$G$40</f>
        <v>0</v>
      </c>
    </row>
    <row r="43" spans="1:9" x14ac:dyDescent="0.3">
      <c r="A43" s="99" t="s">
        <v>28</v>
      </c>
      <c r="B43" s="100"/>
      <c r="C43" s="58"/>
      <c r="D43" s="58"/>
      <c r="E43" s="83"/>
      <c r="F43" s="59">
        <f>C43</f>
        <v>0</v>
      </c>
      <c r="G43" s="59">
        <f>D43</f>
        <v>0</v>
      </c>
      <c r="H43">
        <f>F43*G39</f>
        <v>0</v>
      </c>
      <c r="I43" s="16">
        <f t="shared" ref="I43:I48" si="5">G43*$G$40</f>
        <v>0</v>
      </c>
    </row>
    <row r="44" spans="1:9" x14ac:dyDescent="0.3">
      <c r="A44" s="99" t="s">
        <v>29</v>
      </c>
      <c r="B44" s="100"/>
      <c r="C44" s="58"/>
      <c r="D44" s="58"/>
      <c r="E44" s="83"/>
      <c r="F44" s="59">
        <f>C44*1.6</f>
        <v>0</v>
      </c>
      <c r="G44" s="59">
        <f>D44*1.6</f>
        <v>0</v>
      </c>
      <c r="H44">
        <f>F44*G39</f>
        <v>0</v>
      </c>
      <c r="I44" s="16">
        <f t="shared" si="5"/>
        <v>0</v>
      </c>
    </row>
    <row r="45" spans="1:9" x14ac:dyDescent="0.3">
      <c r="A45" s="99" t="s">
        <v>30</v>
      </c>
      <c r="B45" s="100"/>
      <c r="C45" s="58"/>
      <c r="D45" s="58"/>
      <c r="E45" s="83"/>
      <c r="F45" s="59">
        <f>C45*0.4</f>
        <v>0</v>
      </c>
      <c r="G45" s="59">
        <f>D45*0.4</f>
        <v>0</v>
      </c>
      <c r="H45">
        <f>F45*G39</f>
        <v>0</v>
      </c>
      <c r="I45" s="16">
        <f t="shared" si="5"/>
        <v>0</v>
      </c>
    </row>
    <row r="46" spans="1:9" x14ac:dyDescent="0.3">
      <c r="A46" s="99" t="s">
        <v>31</v>
      </c>
      <c r="B46" s="100"/>
      <c r="C46" s="58"/>
      <c r="D46" s="58"/>
      <c r="E46" s="83"/>
      <c r="F46" s="59">
        <f>C46*0.6</f>
        <v>0</v>
      </c>
      <c r="G46" s="59">
        <f>D46*0.6</f>
        <v>0</v>
      </c>
      <c r="H46">
        <f>F46*G39</f>
        <v>0</v>
      </c>
      <c r="I46" s="16">
        <f t="shared" si="5"/>
        <v>0</v>
      </c>
    </row>
    <row r="47" spans="1:9" x14ac:dyDescent="0.3">
      <c r="A47" s="99" t="s">
        <v>32</v>
      </c>
      <c r="B47" s="100"/>
      <c r="C47" s="58"/>
      <c r="D47" s="58"/>
      <c r="E47" s="83"/>
      <c r="F47" s="59">
        <f>C47</f>
        <v>0</v>
      </c>
      <c r="G47" s="59">
        <f>D47</f>
        <v>0</v>
      </c>
      <c r="H47">
        <f>F47*G39</f>
        <v>0</v>
      </c>
      <c r="I47" s="16">
        <f t="shared" si="5"/>
        <v>0</v>
      </c>
    </row>
    <row r="48" spans="1:9" x14ac:dyDescent="0.3">
      <c r="A48" s="99" t="s">
        <v>33</v>
      </c>
      <c r="B48" s="100"/>
      <c r="C48" s="58"/>
      <c r="D48" s="58"/>
      <c r="E48" s="83"/>
      <c r="F48" s="59">
        <f>C48*1.6</f>
        <v>0</v>
      </c>
      <c r="G48" s="59">
        <f>D48*1.6</f>
        <v>0</v>
      </c>
      <c r="H48">
        <f>F48*G39</f>
        <v>0</v>
      </c>
      <c r="I48" s="16">
        <f t="shared" si="5"/>
        <v>0</v>
      </c>
    </row>
    <row r="49" spans="1:9" x14ac:dyDescent="0.3">
      <c r="A49" s="14"/>
      <c r="B49"/>
      <c r="C49" s="26"/>
      <c r="D49" s="26"/>
      <c r="E49" s="26" t="s">
        <v>34</v>
      </c>
      <c r="F49" s="60">
        <f>SUM(F42:F48)</f>
        <v>0</v>
      </c>
      <c r="G49" s="60">
        <f>SUM(G42:G48)</f>
        <v>0</v>
      </c>
      <c r="H49" s="26">
        <f>SUM(H42:H48)</f>
        <v>0</v>
      </c>
      <c r="I49" s="98">
        <f>SUM(I42:I48)</f>
        <v>0</v>
      </c>
    </row>
    <row r="50" spans="1:9" x14ac:dyDescent="0.3">
      <c r="A50" s="14"/>
      <c r="B50"/>
      <c r="C50"/>
      <c r="D50"/>
      <c r="E50"/>
      <c r="F50"/>
      <c r="G50"/>
      <c r="H50"/>
      <c r="I50" s="16"/>
    </row>
    <row r="51" spans="1:9" x14ac:dyDescent="0.3">
      <c r="A51" s="101" t="s">
        <v>35</v>
      </c>
      <c r="B51" s="102"/>
      <c r="C51" s="62">
        <f>((G34)*G39*120%)</f>
        <v>0</v>
      </c>
      <c r="D51" s="62"/>
      <c r="E51"/>
      <c r="F51"/>
      <c r="G51"/>
      <c r="H51"/>
      <c r="I51" s="16"/>
    </row>
    <row r="52" spans="1:9" x14ac:dyDescent="0.3">
      <c r="A52" s="14"/>
      <c r="B52"/>
      <c r="C52" s="84">
        <f>((G34)*120%)</f>
        <v>0</v>
      </c>
      <c r="D52" s="84"/>
      <c r="E52"/>
      <c r="F52" s="26" t="s">
        <v>36</v>
      </c>
      <c r="G52" s="26" t="s">
        <v>37</v>
      </c>
      <c r="H52" s="26" t="s">
        <v>10</v>
      </c>
      <c r="I52" s="16"/>
    </row>
    <row r="53" spans="1:9" x14ac:dyDescent="0.3">
      <c r="A53" s="14"/>
      <c r="B53"/>
      <c r="C53"/>
      <c r="D53"/>
      <c r="E53"/>
      <c r="F53" s="62">
        <f>ROUND(MIN(H49+I49,C51),2)</f>
        <v>0</v>
      </c>
      <c r="G53" s="63"/>
      <c r="H53" s="31">
        <f>F53-G53</f>
        <v>0</v>
      </c>
      <c r="I53" s="16"/>
    </row>
    <row r="54" spans="1:9" x14ac:dyDescent="0.3">
      <c r="A54" s="14"/>
      <c r="B54"/>
      <c r="C54"/>
      <c r="D54"/>
      <c r="E54"/>
      <c r="F54"/>
      <c r="G54"/>
      <c r="H54"/>
      <c r="I54" s="16"/>
    </row>
    <row r="55" spans="1:9" s="9" customFormat="1" x14ac:dyDescent="0.3">
      <c r="A55" s="34" t="s">
        <v>38</v>
      </c>
      <c r="B55" s="3"/>
      <c r="C55" s="54"/>
      <c r="D55" s="54"/>
      <c r="E55" s="56"/>
      <c r="F55" s="3"/>
      <c r="G55" s="3"/>
      <c r="H55" s="3"/>
      <c r="I55" s="35"/>
    </row>
    <row r="56" spans="1:9" x14ac:dyDescent="0.3">
      <c r="A56" s="14"/>
      <c r="B56"/>
      <c r="C56"/>
      <c r="D56"/>
      <c r="E56"/>
      <c r="F56"/>
      <c r="G56"/>
      <c r="H56"/>
      <c r="I56" s="16"/>
    </row>
    <row r="57" spans="1:9" x14ac:dyDescent="0.3">
      <c r="A57" s="99" t="s">
        <v>39</v>
      </c>
      <c r="B57" s="100"/>
      <c r="C57" s="40"/>
      <c r="D57" s="40"/>
      <c r="E57" s="63">
        <v>0</v>
      </c>
      <c r="F57"/>
      <c r="G57"/>
      <c r="H57"/>
      <c r="I57" s="16"/>
    </row>
    <row r="58" spans="1:9" x14ac:dyDescent="0.3">
      <c r="A58" s="99" t="s">
        <v>40</v>
      </c>
      <c r="B58" s="100"/>
      <c r="C58" s="40"/>
      <c r="D58" s="40"/>
      <c r="E58" s="7" t="e">
        <f>IF(C52&gt;(F49+G49),E57,((E57/(F49+G46)*C52)))</f>
        <v>#DIV/0!</v>
      </c>
      <c r="F58"/>
      <c r="G58"/>
      <c r="H58"/>
      <c r="I58" s="16"/>
    </row>
    <row r="59" spans="1:9" x14ac:dyDescent="0.3">
      <c r="A59" s="14"/>
      <c r="B59"/>
      <c r="C59"/>
      <c r="D59"/>
      <c r="E59"/>
      <c r="F59" s="26" t="s">
        <v>8</v>
      </c>
      <c r="G59" s="26" t="s">
        <v>41</v>
      </c>
      <c r="H59" s="26" t="s">
        <v>10</v>
      </c>
      <c r="I59" s="16"/>
    </row>
    <row r="60" spans="1:9" x14ac:dyDescent="0.3">
      <c r="A60" s="14"/>
      <c r="B60"/>
      <c r="C60"/>
      <c r="D60"/>
      <c r="E60"/>
      <c r="F60" s="7" t="e">
        <f>ROUND(MIN(E58,E57),2)</f>
        <v>#DIV/0!</v>
      </c>
      <c r="G60" s="63"/>
      <c r="H60" s="31" t="e">
        <f>G60-F60</f>
        <v>#DIV/0!</v>
      </c>
      <c r="I60" s="16"/>
    </row>
    <row r="61" spans="1:9" x14ac:dyDescent="0.3">
      <c r="A61" s="14"/>
      <c r="B61"/>
      <c r="C61"/>
      <c r="D61"/>
      <c r="E61"/>
      <c r="F61"/>
      <c r="G61"/>
      <c r="H61"/>
      <c r="I61" s="16"/>
    </row>
    <row r="62" spans="1:9" ht="18" x14ac:dyDescent="0.35">
      <c r="A62" s="17" t="s">
        <v>42</v>
      </c>
      <c r="B62" s="18"/>
      <c r="C62" s="19" t="s">
        <v>1</v>
      </c>
      <c r="D62" s="19"/>
      <c r="E62" s="20">
        <v>44927</v>
      </c>
      <c r="F62" s="21">
        <v>45260</v>
      </c>
      <c r="G62" s="18">
        <f>Subsidiebedragen!B8</f>
        <v>779.43</v>
      </c>
      <c r="H62" s="18"/>
      <c r="I62" s="22"/>
    </row>
    <row r="63" spans="1:9" ht="18" x14ac:dyDescent="0.35">
      <c r="A63" s="17"/>
      <c r="B63" s="18"/>
      <c r="C63" s="19"/>
      <c r="D63" s="19"/>
      <c r="E63" s="20">
        <v>45261</v>
      </c>
      <c r="F63" s="21">
        <v>45291</v>
      </c>
      <c r="G63" s="64">
        <f>Subsidiebedragen!C8</f>
        <v>792.68</v>
      </c>
      <c r="H63" s="18"/>
      <c r="I63" s="22"/>
    </row>
    <row r="64" spans="1:9" x14ac:dyDescent="0.3">
      <c r="A64" s="103" t="s">
        <v>2</v>
      </c>
      <c r="B64" s="104"/>
      <c r="C64"/>
      <c r="D64"/>
      <c r="E64" s="24"/>
      <c r="F64"/>
      <c r="G64"/>
      <c r="H64"/>
      <c r="I64" s="16"/>
    </row>
    <row r="65" spans="1:9" x14ac:dyDescent="0.3">
      <c r="A65" s="25" t="s">
        <v>3</v>
      </c>
      <c r="B65" s="26" t="s">
        <v>4</v>
      </c>
      <c r="C65" s="26" t="s">
        <v>5</v>
      </c>
      <c r="D65" s="26" t="s">
        <v>93</v>
      </c>
      <c r="E65" s="26" t="s">
        <v>43</v>
      </c>
      <c r="F65" s="26" t="s">
        <v>7</v>
      </c>
      <c r="G65"/>
      <c r="H65"/>
      <c r="I65" s="16"/>
    </row>
    <row r="66" spans="1:9" x14ac:dyDescent="0.3">
      <c r="A66" s="27">
        <v>44927</v>
      </c>
      <c r="B66" s="28">
        <v>45291</v>
      </c>
      <c r="C66" s="29">
        <f>IF(OR(A66="",B66=""),0,(IF(_xlfn.DAYS(MIN($F$3,B66),MAX($E$3,A66))+1&lt;0,0,(_xlfn.DAYS(MIN($F$3,B66),MAX($E$3,A66))+1))))</f>
        <v>334</v>
      </c>
      <c r="D66" s="29">
        <f>IF(OR(A66="",B66=""),0,(IF(_xlfn.DAYS(MIN($F$4,B66),MAX($E$4,A66))+1&lt;0,0,(_xlfn.DAYS(MIN($F$4,B66),MAX($E$4,A66))+1))))</f>
        <v>31</v>
      </c>
      <c r="E66" s="30">
        <v>0</v>
      </c>
      <c r="F66" s="7">
        <f>(E66*$G$62*C66/$H$1)+(E66*$G$63*D66/$H$1)</f>
        <v>0</v>
      </c>
      <c r="G66"/>
      <c r="H66"/>
      <c r="I66" s="16"/>
    </row>
    <row r="67" spans="1:9" x14ac:dyDescent="0.3">
      <c r="A67" s="27"/>
      <c r="B67" s="28"/>
      <c r="C67" s="29">
        <f>IF(OR(A67="",B67=""),0,(IF(_xlfn.DAYS(MIN($E$4,B67),MAX($C$4,A67))+1&lt;0,0,(_xlfn.DAYS(MIN($E$4,B67),MAX($C$4,A67))+1))))</f>
        <v>0</v>
      </c>
      <c r="D67" s="29">
        <f t="shared" ref="D67:D69" si="6">IF(OR(A67="",B67=""),0,(IF(_xlfn.DAYS(MIN($F$4,B67),MAX($E$4,A67))+1&lt;0,0,(_xlfn.DAYS(MIN($F$4,B67),MAX($E$4,A67))+1))))</f>
        <v>0</v>
      </c>
      <c r="E67" s="30">
        <v>0</v>
      </c>
      <c r="F67" s="7">
        <f t="shared" ref="F67:F69" si="7">(E67*$G$62*C67/$H$1)+(E67*$G$63*D67/$H$1)</f>
        <v>0</v>
      </c>
      <c r="G67"/>
      <c r="H67"/>
      <c r="I67" s="16"/>
    </row>
    <row r="68" spans="1:9" x14ac:dyDescent="0.3">
      <c r="A68" s="27"/>
      <c r="B68" s="28"/>
      <c r="C68" s="29">
        <f>IF(OR(A68="",B68=""),0,(IF(_xlfn.DAYS(MIN($E$4,B68),MAX($C$4,A68))+1&lt;0,0,(_xlfn.DAYS(MIN($E$4,B68),MAX($C$4,A68))+1))))</f>
        <v>0</v>
      </c>
      <c r="D68" s="29">
        <f t="shared" si="6"/>
        <v>0</v>
      </c>
      <c r="E68" s="30">
        <v>0</v>
      </c>
      <c r="F68" s="7">
        <f t="shared" si="7"/>
        <v>0</v>
      </c>
      <c r="G68"/>
      <c r="H68"/>
      <c r="I68" s="16"/>
    </row>
    <row r="69" spans="1:9" x14ac:dyDescent="0.3">
      <c r="A69" s="27"/>
      <c r="B69" s="28"/>
      <c r="C69" s="29">
        <f>IF(OR(A69="",B69=""),0,(IF(_xlfn.DAYS(MIN($E$4,B69),MAX($C$4,A69))+1&lt;0,0,(_xlfn.DAYS(MIN($E$4,B69),MAX($C$4,A69))+1))))</f>
        <v>0</v>
      </c>
      <c r="D69" s="29">
        <f t="shared" si="6"/>
        <v>0</v>
      </c>
      <c r="E69" s="30">
        <v>0</v>
      </c>
      <c r="F69" s="7">
        <f t="shared" si="7"/>
        <v>0</v>
      </c>
      <c r="G69"/>
      <c r="H69"/>
      <c r="I69" s="16"/>
    </row>
    <row r="70" spans="1:9" x14ac:dyDescent="0.3">
      <c r="A70" s="14"/>
      <c r="B70"/>
      <c r="C70"/>
      <c r="D70"/>
      <c r="E70"/>
      <c r="F70" s="26" t="s">
        <v>8</v>
      </c>
      <c r="G70" s="26" t="s">
        <v>44</v>
      </c>
      <c r="H70" s="26" t="s">
        <v>10</v>
      </c>
      <c r="I70" s="16"/>
    </row>
    <row r="71" spans="1:9" x14ac:dyDescent="0.3">
      <c r="A71" s="14"/>
      <c r="B71"/>
      <c r="C71"/>
      <c r="D71"/>
      <c r="E71"/>
      <c r="F71" s="7">
        <f>ROUND(SUM(F66:F70),2)</f>
        <v>0</v>
      </c>
      <c r="G71" s="30"/>
      <c r="H71" s="31">
        <f>F71-G71</f>
        <v>0</v>
      </c>
      <c r="I71" s="16"/>
    </row>
    <row r="72" spans="1:9" ht="16.5" customHeight="1" x14ac:dyDescent="0.3">
      <c r="A72" s="14"/>
      <c r="B72"/>
      <c r="C72"/>
      <c r="D72"/>
      <c r="E72"/>
      <c r="F72"/>
      <c r="G72"/>
      <c r="H72"/>
      <c r="I72" s="16"/>
    </row>
    <row r="73" spans="1:9" x14ac:dyDescent="0.3">
      <c r="A73" s="14"/>
      <c r="B73"/>
      <c r="C73"/>
      <c r="D73"/>
      <c r="E73"/>
      <c r="F73"/>
      <c r="G73"/>
      <c r="H73"/>
      <c r="I73" s="16"/>
    </row>
    <row r="74" spans="1:9" ht="18" x14ac:dyDescent="0.35">
      <c r="A74" s="17" t="s">
        <v>45</v>
      </c>
      <c r="B74" s="18"/>
      <c r="C74" s="19" t="s">
        <v>36</v>
      </c>
      <c r="D74" s="19"/>
      <c r="E74" s="20">
        <v>44927</v>
      </c>
      <c r="F74" s="21">
        <v>45260</v>
      </c>
      <c r="G74" s="64">
        <f>Subsidiebedragen!B11</f>
        <v>11.48</v>
      </c>
      <c r="H74" s="65">
        <f>_xlfn.DAYS(F74,E74)+1</f>
        <v>334</v>
      </c>
      <c r="I74" s="22"/>
    </row>
    <row r="75" spans="1:9" ht="18" x14ac:dyDescent="0.35">
      <c r="A75" s="17"/>
      <c r="B75" s="18"/>
      <c r="C75" s="19"/>
      <c r="D75" s="19"/>
      <c r="E75" s="20">
        <v>45261</v>
      </c>
      <c r="F75" s="21">
        <v>45291</v>
      </c>
      <c r="G75" s="64">
        <f>Subsidiebedragen!C11</f>
        <v>11.68</v>
      </c>
      <c r="H75" s="65">
        <f>_xlfn.DAYS(F75,E75)+1</f>
        <v>31</v>
      </c>
      <c r="I75" s="22"/>
    </row>
    <row r="76" spans="1:9" x14ac:dyDescent="0.3">
      <c r="A76" s="14"/>
      <c r="B76"/>
      <c r="C76"/>
      <c r="D76"/>
      <c r="E76"/>
      <c r="F76"/>
      <c r="G76"/>
      <c r="H76"/>
      <c r="I76" s="16"/>
    </row>
    <row r="77" spans="1:9" x14ac:dyDescent="0.3">
      <c r="A77" s="99" t="s">
        <v>46</v>
      </c>
      <c r="B77" s="100"/>
      <c r="C77" s="100"/>
      <c r="D77" s="100"/>
      <c r="E77" s="100"/>
      <c r="F77" s="66"/>
      <c r="G77"/>
      <c r="H77"/>
      <c r="I77" s="16"/>
    </row>
    <row r="78" spans="1:9" x14ac:dyDescent="0.3">
      <c r="A78" s="14"/>
      <c r="B78"/>
      <c r="C78"/>
      <c r="D78"/>
      <c r="E78"/>
      <c r="F78"/>
      <c r="G78"/>
      <c r="H78"/>
      <c r="I78" s="16"/>
    </row>
    <row r="79" spans="1:9" x14ac:dyDescent="0.3">
      <c r="A79" s="14"/>
      <c r="B79"/>
      <c r="C79"/>
      <c r="D79"/>
      <c r="E79"/>
      <c r="F79" s="26" t="s">
        <v>8</v>
      </c>
      <c r="G79" s="26"/>
      <c r="H79" s="26" t="s">
        <v>10</v>
      </c>
      <c r="I79" s="16"/>
    </row>
    <row r="80" spans="1:9" x14ac:dyDescent="0.3">
      <c r="A80" s="14"/>
      <c r="B80"/>
      <c r="C80"/>
      <c r="D80"/>
      <c r="E80"/>
      <c r="F80" s="7">
        <f>ROUND((F77*G74*H74/$H$1)+(F77*G75*H75/H1),2)</f>
        <v>0</v>
      </c>
      <c r="G80"/>
      <c r="H80" s="31">
        <f>F80</f>
        <v>0</v>
      </c>
      <c r="I80" s="16"/>
    </row>
    <row r="81" spans="1:9" x14ac:dyDescent="0.3">
      <c r="A81" s="14"/>
      <c r="B81"/>
      <c r="C81"/>
      <c r="D81"/>
      <c r="E81"/>
      <c r="F81"/>
      <c r="G81"/>
      <c r="H81"/>
      <c r="I81" s="16"/>
    </row>
    <row r="82" spans="1:9" ht="18" x14ac:dyDescent="0.35">
      <c r="A82" s="17" t="s">
        <v>47</v>
      </c>
      <c r="B82" s="18"/>
      <c r="C82" s="19" t="s">
        <v>1</v>
      </c>
      <c r="D82" s="19"/>
      <c r="E82" s="20">
        <v>44927</v>
      </c>
      <c r="F82" s="21">
        <v>45260</v>
      </c>
      <c r="G82" s="87">
        <f>Subsidiebedragen!B12</f>
        <v>3480.59</v>
      </c>
      <c r="H82" s="18"/>
      <c r="I82" s="22"/>
    </row>
    <row r="83" spans="1:9" ht="18" x14ac:dyDescent="0.35">
      <c r="A83" s="17"/>
      <c r="B83" s="18"/>
      <c r="C83" s="20"/>
      <c r="D83" s="20"/>
      <c r="E83" s="21">
        <v>45261</v>
      </c>
      <c r="F83" s="21">
        <v>45291</v>
      </c>
      <c r="G83" s="94">
        <f>Subsidiebedragen!C12</f>
        <v>3539.76</v>
      </c>
      <c r="H83" s="18"/>
      <c r="I83" s="22"/>
    </row>
    <row r="84" spans="1:9" x14ac:dyDescent="0.3">
      <c r="A84" s="67" t="s">
        <v>2</v>
      </c>
      <c r="B84" s="68"/>
      <c r="C84"/>
      <c r="D84"/>
      <c r="E84"/>
      <c r="F84"/>
      <c r="G84"/>
      <c r="H84"/>
      <c r="I84" s="16"/>
    </row>
    <row r="85" spans="1:9" x14ac:dyDescent="0.3">
      <c r="A85" s="25" t="s">
        <v>3</v>
      </c>
      <c r="B85" s="26" t="s">
        <v>4</v>
      </c>
      <c r="C85" s="26" t="s">
        <v>5</v>
      </c>
      <c r="D85" s="26" t="s">
        <v>93</v>
      </c>
      <c r="E85" s="26" t="s">
        <v>48</v>
      </c>
      <c r="F85" s="26" t="s">
        <v>7</v>
      </c>
      <c r="G85"/>
      <c r="H85"/>
      <c r="I85" s="16"/>
    </row>
    <row r="86" spans="1:9" x14ac:dyDescent="0.3">
      <c r="A86" s="27">
        <v>44927</v>
      </c>
      <c r="B86" s="28">
        <v>45291</v>
      </c>
      <c r="C86" s="29">
        <f>IF(OR(A86="",B86=""),0,(IF(_xlfn.DAYS(MIN($F$3,B86),MAX($E$3,A86))+1&lt;0,0,(_xlfn.DAYS(MIN($F$3,B86),MAX($E$3,A86))+1))))</f>
        <v>334</v>
      </c>
      <c r="D86" s="29">
        <f>IF(OR(A86="",B86=""),0,(IF(_xlfn.DAYS(MIN($F$4,B86),MAX($E$4,A86))+1&lt;0,0,(_xlfn.DAYS(MIN($F$4,B86),MAX($E$4,A86))+1))))</f>
        <v>31</v>
      </c>
      <c r="E86" s="30">
        <v>0</v>
      </c>
      <c r="F86" s="7">
        <f>(E86*$G$82*C86/$H$1)+(E86*$G$83*D86/$H$1)</f>
        <v>0</v>
      </c>
      <c r="G86"/>
      <c r="H86"/>
      <c r="I86" s="16"/>
    </row>
    <row r="87" spans="1:9" x14ac:dyDescent="0.3">
      <c r="A87" s="27"/>
      <c r="B87" s="28"/>
      <c r="C87" s="29">
        <f>IF(OR(A87="",B87=""),0,(IF(_xlfn.DAYS(MIN($E$4,B87),MAX($C$4,A87))+1&lt;0,0,(_xlfn.DAYS(MIN($E$4,B87),MAX($C$4,A87))+1))))</f>
        <v>0</v>
      </c>
      <c r="D87" s="29">
        <f t="shared" ref="D87:D89" si="8">IF(OR(A87="",B87=""),0,(IF(_xlfn.DAYS(MIN($F$4,B87),MAX($E$4,A87))+1&lt;0,0,(_xlfn.DAYS(MIN($F$4,B87),MAX($E$4,A87))+1))))</f>
        <v>0</v>
      </c>
      <c r="E87" s="30">
        <v>0</v>
      </c>
      <c r="F87" s="7">
        <f t="shared" ref="F87:F89" si="9">(E87*$G$82*C87/$H$1)+(E87*$G$83*D87/$H$1)</f>
        <v>0</v>
      </c>
      <c r="G87"/>
      <c r="H87"/>
      <c r="I87" s="16"/>
    </row>
    <row r="88" spans="1:9" x14ac:dyDescent="0.3">
      <c r="A88" s="27"/>
      <c r="B88" s="28"/>
      <c r="C88" s="29">
        <f>IF(OR(A88="",B88=""),0,(IF(_xlfn.DAYS(MIN($E$4,B88),MAX($C$4,A88))+1&lt;0,0,(_xlfn.DAYS(MIN($E$4,B88),MAX($C$4,A88))+1))))</f>
        <v>0</v>
      </c>
      <c r="D88" s="29">
        <f t="shared" si="8"/>
        <v>0</v>
      </c>
      <c r="E88" s="30">
        <v>0</v>
      </c>
      <c r="F88" s="7">
        <f t="shared" si="9"/>
        <v>0</v>
      </c>
      <c r="G88"/>
      <c r="H88"/>
      <c r="I88" s="16"/>
    </row>
    <row r="89" spans="1:9" x14ac:dyDescent="0.3">
      <c r="A89" s="27"/>
      <c r="B89" s="28"/>
      <c r="C89" s="29">
        <f>IF(OR(A89="",B89=""),0,(IF(_xlfn.DAYS(MIN($E$4,B89),MAX($C$4,A89))+1&lt;0,0,(_xlfn.DAYS(MIN($E$4,B89),MAX($C$4,A89))+1))))</f>
        <v>0</v>
      </c>
      <c r="D89" s="29">
        <f t="shared" si="8"/>
        <v>0</v>
      </c>
      <c r="E89" s="30">
        <v>0</v>
      </c>
      <c r="F89" s="7">
        <f t="shared" si="9"/>
        <v>0</v>
      </c>
      <c r="G89"/>
      <c r="H89"/>
      <c r="I89" s="16"/>
    </row>
    <row r="90" spans="1:9" x14ac:dyDescent="0.3">
      <c r="A90" s="14"/>
      <c r="B90"/>
      <c r="C90"/>
      <c r="D90"/>
      <c r="E90"/>
      <c r="F90" s="26" t="s">
        <v>8</v>
      </c>
      <c r="G90" s="26" t="s">
        <v>49</v>
      </c>
      <c r="H90" s="26" t="s">
        <v>10</v>
      </c>
      <c r="I90" s="16"/>
    </row>
    <row r="91" spans="1:9" x14ac:dyDescent="0.3">
      <c r="A91" s="14"/>
      <c r="B91"/>
      <c r="C91"/>
      <c r="D91"/>
      <c r="E91"/>
      <c r="F91" s="7">
        <f>ROUND(SUM(F86:F90),2)</f>
        <v>0</v>
      </c>
      <c r="G91" s="30"/>
      <c r="H91" s="31">
        <f>F91-G91</f>
        <v>0</v>
      </c>
      <c r="I91" s="16"/>
    </row>
    <row r="92" spans="1:9" x14ac:dyDescent="0.3">
      <c r="A92" s="14"/>
      <c r="B92"/>
      <c r="C92"/>
      <c r="D92"/>
      <c r="E92"/>
      <c r="F92"/>
      <c r="G92"/>
      <c r="H92"/>
      <c r="I92" s="16"/>
    </row>
    <row r="93" spans="1:9" x14ac:dyDescent="0.3">
      <c r="A93" s="14"/>
      <c r="B93"/>
      <c r="C93"/>
      <c r="D93"/>
      <c r="E93"/>
      <c r="F93"/>
      <c r="G93"/>
      <c r="H93"/>
      <c r="I93" s="16"/>
    </row>
    <row r="94" spans="1:9" ht="18" x14ac:dyDescent="0.35">
      <c r="A94" s="17" t="s">
        <v>50</v>
      </c>
      <c r="B94" s="18"/>
      <c r="C94" s="20"/>
      <c r="D94" s="20"/>
      <c r="E94" s="21"/>
      <c r="F94" s="18"/>
      <c r="G94" s="18"/>
      <c r="H94" s="18"/>
      <c r="I94" s="22"/>
    </row>
    <row r="95" spans="1:9" s="9" customFormat="1" x14ac:dyDescent="0.3">
      <c r="A95" s="34" t="s">
        <v>51</v>
      </c>
      <c r="B95" s="3"/>
      <c r="C95" s="54" t="s">
        <v>1</v>
      </c>
      <c r="D95" s="54"/>
      <c r="E95" s="54">
        <v>44927</v>
      </c>
      <c r="F95" s="55">
        <v>45260</v>
      </c>
      <c r="G95" s="3">
        <f>Subsidiebedragen!B9</f>
        <v>12.95</v>
      </c>
      <c r="H95" s="3"/>
      <c r="I95" s="35"/>
    </row>
    <row r="96" spans="1:9" s="9" customFormat="1" x14ac:dyDescent="0.3">
      <c r="A96" s="34"/>
      <c r="B96" s="3"/>
      <c r="C96" s="54"/>
      <c r="D96" s="54"/>
      <c r="E96" s="55">
        <v>45261</v>
      </c>
      <c r="F96" s="55">
        <v>45291</v>
      </c>
      <c r="G96" s="82">
        <f>Subsidiebedragen!C9</f>
        <v>13.17</v>
      </c>
      <c r="H96" s="3"/>
      <c r="I96" s="35"/>
    </row>
    <row r="97" spans="1:9" x14ac:dyDescent="0.3">
      <c r="A97" s="67"/>
      <c r="B97" s="68"/>
      <c r="C97"/>
      <c r="D97"/>
      <c r="E97"/>
      <c r="F97"/>
      <c r="G97"/>
      <c r="H97"/>
      <c r="I97" s="16"/>
    </row>
    <row r="98" spans="1:9" x14ac:dyDescent="0.3">
      <c r="A98" s="25" t="s">
        <v>52</v>
      </c>
      <c r="B98" s="26"/>
      <c r="C98" s="49" t="s">
        <v>53</v>
      </c>
      <c r="D98" s="49" t="s">
        <v>99</v>
      </c>
      <c r="E98" s="49"/>
      <c r="F98" s="26"/>
      <c r="G98"/>
      <c r="H98"/>
      <c r="I98" s="16"/>
    </row>
    <row r="99" spans="1:9" x14ac:dyDescent="0.3">
      <c r="A99" s="25"/>
      <c r="B99" s="26"/>
      <c r="C99" s="51">
        <f>(E29*G95*C29/H1)+(E30*G95*C30/H1)+(E31*G95*C31/H1)+(E32*G95*C32/H1)+(E33*G95*C33/H1)</f>
        <v>0</v>
      </c>
      <c r="D99" s="51">
        <f>(E29*G96*D29/H1)+(E30*G96*D30/H1)+(E31*G96*D31/H1)+(E32*G96*D32/H1)+(E33*G96*D33/H1)</f>
        <v>0</v>
      </c>
      <c r="E99" s="75"/>
      <c r="F99" s="26"/>
      <c r="G99"/>
      <c r="H99"/>
      <c r="I99" s="16"/>
    </row>
    <row r="100" spans="1:9" x14ac:dyDescent="0.3">
      <c r="A100" s="25"/>
      <c r="B100" s="26"/>
      <c r="C100" s="26"/>
      <c r="D100" s="26"/>
      <c r="E100" s="26"/>
      <c r="F100" s="26"/>
      <c r="G100"/>
      <c r="H100"/>
      <c r="I100" s="16"/>
    </row>
    <row r="101" spans="1:9" x14ac:dyDescent="0.3">
      <c r="A101" s="14"/>
      <c r="B101"/>
      <c r="C101"/>
      <c r="D101"/>
      <c r="E101"/>
      <c r="F101" s="26" t="s">
        <v>8</v>
      </c>
      <c r="G101" s="26" t="s">
        <v>54</v>
      </c>
      <c r="H101" s="26" t="s">
        <v>10</v>
      </c>
      <c r="I101" s="16"/>
    </row>
    <row r="102" spans="1:9" x14ac:dyDescent="0.3">
      <c r="A102" s="14"/>
      <c r="B102"/>
      <c r="C102"/>
      <c r="D102"/>
      <c r="E102"/>
      <c r="F102" s="7">
        <f>ROUND(C99+D99,2)</f>
        <v>0</v>
      </c>
      <c r="G102" s="30"/>
      <c r="H102" s="31">
        <f>F102-G102</f>
        <v>0</v>
      </c>
      <c r="I102" s="16"/>
    </row>
    <row r="103" spans="1:9" x14ac:dyDescent="0.3">
      <c r="A103" s="14"/>
      <c r="B103"/>
      <c r="C103"/>
      <c r="D103"/>
      <c r="E103"/>
      <c r="F103"/>
      <c r="G103"/>
      <c r="H103"/>
      <c r="I103" s="16"/>
    </row>
    <row r="104" spans="1:9" s="9" customFormat="1" x14ac:dyDescent="0.3">
      <c r="A104" s="34" t="s">
        <v>55</v>
      </c>
      <c r="B104" s="3"/>
      <c r="C104" s="54" t="s">
        <v>1</v>
      </c>
      <c r="D104" s="54"/>
      <c r="E104" s="54">
        <v>44927</v>
      </c>
      <c r="F104" s="55">
        <v>45260</v>
      </c>
      <c r="G104" s="82">
        <f>Subsidiebedragen!B10</f>
        <v>3.43</v>
      </c>
      <c r="H104" s="76">
        <f>_xlfn.DAYS(F104,E104)+1</f>
        <v>334</v>
      </c>
      <c r="I104" s="35"/>
    </row>
    <row r="105" spans="1:9" s="9" customFormat="1" x14ac:dyDescent="0.3">
      <c r="A105" s="34"/>
      <c r="B105" s="3"/>
      <c r="C105" s="54"/>
      <c r="D105" s="54"/>
      <c r="E105" s="54">
        <v>45261</v>
      </c>
      <c r="F105" s="55">
        <v>45291</v>
      </c>
      <c r="G105" s="82">
        <f>Subsidiebedragen!C10</f>
        <v>3.49</v>
      </c>
      <c r="H105" s="76">
        <f>_xlfn.DAYS(F105,E105)+1</f>
        <v>31</v>
      </c>
      <c r="I105" s="35"/>
    </row>
    <row r="106" spans="1:9" x14ac:dyDescent="0.3">
      <c r="A106" s="14"/>
      <c r="B106"/>
      <c r="C106"/>
      <c r="D106"/>
      <c r="E106"/>
      <c r="F106"/>
      <c r="G106"/>
      <c r="H106"/>
      <c r="I106" s="16"/>
    </row>
    <row r="107" spans="1:9" x14ac:dyDescent="0.3">
      <c r="A107" s="99" t="s">
        <v>56</v>
      </c>
      <c r="B107" s="100"/>
      <c r="C107" s="100"/>
      <c r="D107" s="100"/>
      <c r="E107" s="100"/>
      <c r="F107" s="66">
        <v>0</v>
      </c>
      <c r="G107"/>
      <c r="H107"/>
      <c r="I107" s="16"/>
    </row>
    <row r="108" spans="1:9" x14ac:dyDescent="0.3">
      <c r="A108" s="14"/>
      <c r="B108"/>
      <c r="C108"/>
      <c r="D108"/>
      <c r="E108"/>
      <c r="F108"/>
      <c r="G108"/>
      <c r="H108"/>
      <c r="I108" s="16"/>
    </row>
    <row r="109" spans="1:9" x14ac:dyDescent="0.3">
      <c r="A109" s="14"/>
      <c r="B109"/>
      <c r="C109"/>
      <c r="D109"/>
      <c r="E109"/>
      <c r="F109" s="26" t="s">
        <v>8</v>
      </c>
      <c r="G109" s="26" t="s">
        <v>57</v>
      </c>
      <c r="H109" s="26" t="s">
        <v>10</v>
      </c>
      <c r="I109" s="16"/>
    </row>
    <row r="110" spans="1:9" x14ac:dyDescent="0.3">
      <c r="A110" s="14"/>
      <c r="B110"/>
      <c r="C110"/>
      <c r="D110"/>
      <c r="E110"/>
      <c r="F110" s="7">
        <f>ROUND((F107*G104*H104/H1)+(F107*G105*H105/H1),2)</f>
        <v>0</v>
      </c>
      <c r="G110" s="30"/>
      <c r="H110" s="31">
        <f>F110-G110</f>
        <v>0</v>
      </c>
      <c r="I110" s="16"/>
    </row>
    <row r="111" spans="1:9" x14ac:dyDescent="0.3">
      <c r="A111" s="14"/>
      <c r="B111"/>
      <c r="C111"/>
      <c r="D111"/>
      <c r="E111"/>
      <c r="F111"/>
      <c r="G111"/>
      <c r="H111"/>
      <c r="I111" s="16"/>
    </row>
    <row r="112" spans="1:9" x14ac:dyDescent="0.3">
      <c r="A112" s="14"/>
      <c r="B112"/>
      <c r="C112"/>
      <c r="D112"/>
      <c r="E112"/>
      <c r="F112"/>
      <c r="G112"/>
      <c r="H112"/>
      <c r="I112" s="16"/>
    </row>
    <row r="113" spans="1:9" ht="18" x14ac:dyDescent="0.35">
      <c r="A113" s="17" t="s">
        <v>58</v>
      </c>
      <c r="B113" s="18"/>
      <c r="C113" s="19"/>
      <c r="D113" s="19"/>
      <c r="E113" s="18"/>
      <c r="F113" s="18"/>
      <c r="G113" s="18"/>
      <c r="H113" s="18"/>
      <c r="I113" s="22"/>
    </row>
    <row r="114" spans="1:9" x14ac:dyDescent="0.3">
      <c r="A114" s="14"/>
      <c r="B114"/>
      <c r="C114"/>
      <c r="D114"/>
      <c r="E114" s="68" t="s">
        <v>19</v>
      </c>
      <c r="F114" s="68" t="s">
        <v>59</v>
      </c>
      <c r="G114" s="68" t="s">
        <v>10</v>
      </c>
      <c r="H114"/>
      <c r="I114" s="16"/>
    </row>
    <row r="115" spans="1:9" x14ac:dyDescent="0.3">
      <c r="A115" s="99" t="s">
        <v>60</v>
      </c>
      <c r="B115" s="100"/>
      <c r="C115"/>
      <c r="D115"/>
      <c r="E115" s="7">
        <f>$F12</f>
        <v>0</v>
      </c>
      <c r="F115" s="7">
        <f>$G12</f>
        <v>0</v>
      </c>
      <c r="G115" s="7">
        <f>$H12</f>
        <v>0</v>
      </c>
      <c r="H115"/>
      <c r="I115" s="16"/>
    </row>
    <row r="116" spans="1:9" x14ac:dyDescent="0.3">
      <c r="A116" s="99" t="s">
        <v>61</v>
      </c>
      <c r="B116" s="100"/>
      <c r="C116"/>
      <c r="D116"/>
      <c r="E116" s="7">
        <f>$F36</f>
        <v>0</v>
      </c>
      <c r="F116" s="7">
        <f>$G36</f>
        <v>0</v>
      </c>
      <c r="G116" s="7">
        <f>$H36</f>
        <v>0</v>
      </c>
      <c r="H116"/>
      <c r="I116" s="16"/>
    </row>
    <row r="117" spans="1:9" x14ac:dyDescent="0.3">
      <c r="A117" s="99" t="s">
        <v>62</v>
      </c>
      <c r="B117" s="100"/>
      <c r="C117"/>
      <c r="D117"/>
      <c r="E117" s="7">
        <f>$F53</f>
        <v>0</v>
      </c>
      <c r="F117" s="7">
        <f>$G53</f>
        <v>0</v>
      </c>
      <c r="G117" s="7">
        <f>$H53</f>
        <v>0</v>
      </c>
      <c r="H117"/>
      <c r="I117" s="16"/>
    </row>
    <row r="118" spans="1:9" x14ac:dyDescent="0.3">
      <c r="A118" s="99" t="s">
        <v>42</v>
      </c>
      <c r="B118" s="100"/>
      <c r="C118"/>
      <c r="D118"/>
      <c r="E118" s="7">
        <f>$F71</f>
        <v>0</v>
      </c>
      <c r="F118" s="7">
        <f>$G71</f>
        <v>0</v>
      </c>
      <c r="G118" s="7">
        <f>$H71</f>
        <v>0</v>
      </c>
      <c r="H118"/>
      <c r="I118" s="16"/>
    </row>
    <row r="119" spans="1:9" x14ac:dyDescent="0.3">
      <c r="A119" s="99" t="s">
        <v>45</v>
      </c>
      <c r="B119" s="100"/>
      <c r="C119"/>
      <c r="D119"/>
      <c r="E119" s="7">
        <f>$F80</f>
        <v>0</v>
      </c>
      <c r="F119" s="69"/>
      <c r="G119" s="7">
        <f>$H80</f>
        <v>0</v>
      </c>
      <c r="H119"/>
      <c r="I119" s="16"/>
    </row>
    <row r="120" spans="1:9" x14ac:dyDescent="0.3">
      <c r="A120" s="99" t="s">
        <v>63</v>
      </c>
      <c r="B120" s="100"/>
      <c r="C120"/>
      <c r="D120"/>
      <c r="E120" s="7">
        <f>$F91</f>
        <v>0</v>
      </c>
      <c r="F120" s="7">
        <f>$G91</f>
        <v>0</v>
      </c>
      <c r="G120" s="7">
        <f>$H91</f>
        <v>0</v>
      </c>
      <c r="H120"/>
      <c r="I120" s="16"/>
    </row>
    <row r="121" spans="1:9" x14ac:dyDescent="0.3">
      <c r="A121" s="99" t="s">
        <v>64</v>
      </c>
      <c r="B121" s="100"/>
      <c r="C121"/>
      <c r="D121"/>
      <c r="E121" s="7">
        <f>$F102</f>
        <v>0</v>
      </c>
      <c r="F121" s="7">
        <f>$G102</f>
        <v>0</v>
      </c>
      <c r="G121" s="7">
        <f>$H102</f>
        <v>0</v>
      </c>
      <c r="H121"/>
      <c r="I121" s="16"/>
    </row>
    <row r="122" spans="1:9" x14ac:dyDescent="0.3">
      <c r="A122" s="99" t="s">
        <v>65</v>
      </c>
      <c r="B122" s="100"/>
      <c r="C122"/>
      <c r="D122"/>
      <c r="E122" s="7">
        <f>$F110</f>
        <v>0</v>
      </c>
      <c r="F122" s="7">
        <f>$G110</f>
        <v>0</v>
      </c>
      <c r="G122" s="7">
        <f>$H110</f>
        <v>0</v>
      </c>
      <c r="H122"/>
      <c r="I122" s="16"/>
    </row>
    <row r="123" spans="1:9" x14ac:dyDescent="0.3">
      <c r="A123" s="14"/>
      <c r="B123"/>
      <c r="C123" s="70" t="s">
        <v>66</v>
      </c>
      <c r="D123" s="70"/>
      <c r="E123" s="71">
        <f>SUM(E115:E122)</f>
        <v>0</v>
      </c>
      <c r="F123" s="71">
        <f>SUM(F115:F122)</f>
        <v>0</v>
      </c>
      <c r="G123" s="71">
        <f>SUM(G115:G122)</f>
        <v>0</v>
      </c>
      <c r="H123"/>
      <c r="I123" s="16"/>
    </row>
    <row r="124" spans="1:9" x14ac:dyDescent="0.3">
      <c r="A124" s="14"/>
      <c r="B124"/>
      <c r="C124" s="1"/>
      <c r="D124" s="1"/>
      <c r="E124" s="61"/>
      <c r="F124" s="61"/>
      <c r="G124"/>
      <c r="H124"/>
      <c r="I124" s="16"/>
    </row>
    <row r="125" spans="1:9" x14ac:dyDescent="0.3">
      <c r="A125" s="14"/>
      <c r="B125"/>
      <c r="C125" s="68" t="s">
        <v>67</v>
      </c>
      <c r="D125" s="68"/>
      <c r="E125" s="68" t="s">
        <v>68</v>
      </c>
      <c r="F125" s="68" t="s">
        <v>10</v>
      </c>
      <c r="G125"/>
      <c r="H125"/>
      <c r="I125" s="16"/>
    </row>
    <row r="126" spans="1:9" x14ac:dyDescent="0.3">
      <c r="A126" s="99" t="s">
        <v>69</v>
      </c>
      <c r="B126" s="100"/>
      <c r="C126" s="7" t="e">
        <f>F60</f>
        <v>#DIV/0!</v>
      </c>
      <c r="D126" s="7"/>
      <c r="E126" s="7">
        <f t="shared" ref="E126:F126" si="10">G60</f>
        <v>0</v>
      </c>
      <c r="F126" s="70" t="e">
        <f t="shared" si="10"/>
        <v>#DIV/0!</v>
      </c>
      <c r="G126"/>
      <c r="H126"/>
      <c r="I126" s="16"/>
    </row>
    <row r="127" spans="1:9" x14ac:dyDescent="0.3">
      <c r="A127" s="14"/>
      <c r="B127"/>
      <c r="C127"/>
      <c r="D127"/>
      <c r="E127"/>
      <c r="F127"/>
      <c r="G127"/>
      <c r="H127"/>
      <c r="I127" s="16"/>
    </row>
    <row r="128" spans="1:9" ht="15" thickBot="1" x14ac:dyDescent="0.35">
      <c r="A128" s="72"/>
      <c r="B128" s="73"/>
      <c r="C128" s="73"/>
      <c r="D128" s="73"/>
      <c r="E128" s="73"/>
      <c r="F128" s="73"/>
      <c r="G128" s="73"/>
      <c r="H128" s="73"/>
      <c r="I128" s="74"/>
    </row>
  </sheetData>
  <sheetProtection algorithmName="SHA-512" hashValue="hbu9RWS19FWL5y08W2mJc8VaXlLritP54/d8QhDxaP9jYLCX/RkUwTQh1G8R8XfDavenMgmHkXw4suiPN8W7Sg==" saltValue="9HfJjNb2oIaXHobyT7Fcqw==" spinCount="100000" sheet="1" objects="1" scenarios="1"/>
  <mergeCells count="26">
    <mergeCell ref="A126:B126"/>
    <mergeCell ref="A115:B115"/>
    <mergeCell ref="A116:B116"/>
    <mergeCell ref="A118:B118"/>
    <mergeCell ref="A119:B119"/>
    <mergeCell ref="A117:B117"/>
    <mergeCell ref="A122:B122"/>
    <mergeCell ref="A58:B58"/>
    <mergeCell ref="A64:B64"/>
    <mergeCell ref="A107:E107"/>
    <mergeCell ref="A120:B120"/>
    <mergeCell ref="A121:B121"/>
    <mergeCell ref="A77:E77"/>
    <mergeCell ref="A5:B5"/>
    <mergeCell ref="A27:B27"/>
    <mergeCell ref="A1:G1"/>
    <mergeCell ref="A42:B42"/>
    <mergeCell ref="A41:B41"/>
    <mergeCell ref="A48:B48"/>
    <mergeCell ref="A51:B51"/>
    <mergeCell ref="A57:B57"/>
    <mergeCell ref="A43:B43"/>
    <mergeCell ref="A44:B44"/>
    <mergeCell ref="A45:B45"/>
    <mergeCell ref="A46:B46"/>
    <mergeCell ref="A47:B47"/>
  </mergeCells>
  <pageMargins left="0.7" right="0.7" top="0.75" bottom="0.75" header="0.3" footer="0.3"/>
  <pageSetup paperSize="9" scale="93" orientation="landscape" r:id="rId1"/>
  <rowBreaks count="4" manualBreakCount="4">
    <brk id="22" max="16383" man="1"/>
    <brk id="54" max="16383" man="1"/>
    <brk id="96" max="16383" man="1"/>
    <brk id="1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C2" sqref="C2"/>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9" customFormat="1" x14ac:dyDescent="0.3">
      <c r="A1" s="3" t="s">
        <v>12</v>
      </c>
      <c r="B1" s="3"/>
      <c r="C1" s="4">
        <v>45292</v>
      </c>
      <c r="D1" s="3"/>
      <c r="E1" s="3"/>
      <c r="F1" s="3"/>
      <c r="G1" s="3"/>
      <c r="H1" s="3"/>
    </row>
    <row r="2" spans="1:8" s="8" customFormat="1" x14ac:dyDescent="0.3">
      <c r="A2" s="2" t="s">
        <v>70</v>
      </c>
      <c r="B2" s="2" t="s">
        <v>71</v>
      </c>
      <c r="C2" s="2" t="s">
        <v>72</v>
      </c>
      <c r="D2" s="2" t="s">
        <v>73</v>
      </c>
      <c r="E2"/>
      <c r="F2"/>
      <c r="G2"/>
      <c r="H2"/>
    </row>
    <row r="3" spans="1:8" s="8" customFormat="1" x14ac:dyDescent="0.3">
      <c r="A3" s="5">
        <v>25903</v>
      </c>
      <c r="B3" s="1">
        <f>ROUND(IF(A3="",0,DAYS360(A3,C$1)/360),2)</f>
        <v>53.08</v>
      </c>
      <c r="C3" s="6">
        <v>0.5</v>
      </c>
      <c r="D3" s="1">
        <f>B3*C3</f>
        <v>26.54</v>
      </c>
      <c r="E3"/>
      <c r="F3"/>
      <c r="G3"/>
      <c r="H3"/>
    </row>
    <row r="4" spans="1:8" s="8" customFormat="1" x14ac:dyDescent="0.3">
      <c r="A4" s="5"/>
      <c r="B4" s="1">
        <f t="shared" ref="B4:B35" si="0">ROUND(IF(A4="",0,DAYS360(A4,C$1)/360),2)</f>
        <v>0</v>
      </c>
      <c r="C4" s="6"/>
      <c r="D4" s="1">
        <f t="shared" ref="D4:D34" si="1">B4*C4</f>
        <v>0</v>
      </c>
      <c r="E4"/>
      <c r="F4"/>
      <c r="G4"/>
      <c r="H4"/>
    </row>
    <row r="5" spans="1:8" s="8" customFormat="1" x14ac:dyDescent="0.3">
      <c r="A5" s="5"/>
      <c r="B5" s="1">
        <f t="shared" si="0"/>
        <v>0</v>
      </c>
      <c r="C5" s="6"/>
      <c r="D5" s="1">
        <f t="shared" si="1"/>
        <v>0</v>
      </c>
      <c r="E5"/>
      <c r="F5"/>
      <c r="G5"/>
      <c r="H5"/>
    </row>
    <row r="6" spans="1:8" s="8" customFormat="1" x14ac:dyDescent="0.3">
      <c r="A6" s="5"/>
      <c r="B6" s="1">
        <f t="shared" si="0"/>
        <v>0</v>
      </c>
      <c r="C6" s="6"/>
      <c r="D6" s="1">
        <f t="shared" si="1"/>
        <v>0</v>
      </c>
      <c r="E6"/>
      <c r="F6" s="7"/>
      <c r="G6"/>
      <c r="H6"/>
    </row>
    <row r="7" spans="1:8" s="8" customFormat="1" x14ac:dyDescent="0.3">
      <c r="A7" s="5"/>
      <c r="B7" s="1">
        <f t="shared" si="0"/>
        <v>0</v>
      </c>
      <c r="C7" s="6"/>
      <c r="D7" s="1">
        <f t="shared" si="1"/>
        <v>0</v>
      </c>
      <c r="E7"/>
      <c r="F7" s="7"/>
      <c r="G7"/>
      <c r="H7"/>
    </row>
    <row r="8" spans="1:8" s="8" customFormat="1" x14ac:dyDescent="0.3">
      <c r="A8" s="5"/>
      <c r="B8" s="1">
        <f t="shared" si="0"/>
        <v>0</v>
      </c>
      <c r="C8" s="6"/>
      <c r="D8" s="1">
        <f t="shared" si="1"/>
        <v>0</v>
      </c>
      <c r="E8"/>
      <c r="F8"/>
      <c r="G8"/>
      <c r="H8"/>
    </row>
    <row r="9" spans="1:8" s="8" customFormat="1" x14ac:dyDescent="0.3">
      <c r="A9" s="5"/>
      <c r="B9" s="1">
        <f t="shared" si="0"/>
        <v>0</v>
      </c>
      <c r="C9" s="6"/>
      <c r="D9" s="1">
        <f t="shared" si="1"/>
        <v>0</v>
      </c>
      <c r="E9"/>
      <c r="F9"/>
      <c r="G9"/>
      <c r="H9"/>
    </row>
    <row r="10" spans="1:8" s="8" customFormat="1" x14ac:dyDescent="0.3">
      <c r="A10" s="5"/>
      <c r="B10" s="1">
        <f t="shared" si="0"/>
        <v>0</v>
      </c>
      <c r="C10" s="6"/>
      <c r="D10" s="1">
        <f t="shared" si="1"/>
        <v>0</v>
      </c>
      <c r="E10"/>
      <c r="F10" s="7"/>
      <c r="G10"/>
      <c r="H10"/>
    </row>
    <row r="11" spans="1:8" s="8" customFormat="1" x14ac:dyDescent="0.3">
      <c r="A11" s="5"/>
      <c r="B11" s="1">
        <f t="shared" si="0"/>
        <v>0</v>
      </c>
      <c r="C11" s="6"/>
      <c r="D11" s="1">
        <f t="shared" si="1"/>
        <v>0</v>
      </c>
      <c r="E11"/>
      <c r="F11"/>
      <c r="G11"/>
      <c r="H11"/>
    </row>
    <row r="12" spans="1:8" s="8" customFormat="1" x14ac:dyDescent="0.3">
      <c r="A12" s="5"/>
      <c r="B12" s="1">
        <f t="shared" si="0"/>
        <v>0</v>
      </c>
      <c r="C12" s="6"/>
      <c r="D12" s="1">
        <f t="shared" si="1"/>
        <v>0</v>
      </c>
      <c r="E12"/>
      <c r="F12"/>
      <c r="G12"/>
      <c r="H12"/>
    </row>
    <row r="13" spans="1:8" s="8" customFormat="1" x14ac:dyDescent="0.3">
      <c r="A13" s="5"/>
      <c r="B13" s="1">
        <f t="shared" si="0"/>
        <v>0</v>
      </c>
      <c r="C13" s="6"/>
      <c r="D13" s="1">
        <f t="shared" si="1"/>
        <v>0</v>
      </c>
      <c r="E13"/>
      <c r="F13"/>
      <c r="G13"/>
      <c r="H13"/>
    </row>
    <row r="14" spans="1:8" s="8" customFormat="1" x14ac:dyDescent="0.3">
      <c r="A14" s="5"/>
      <c r="B14" s="1">
        <f t="shared" si="0"/>
        <v>0</v>
      </c>
      <c r="C14" s="6"/>
      <c r="D14" s="1">
        <f t="shared" si="1"/>
        <v>0</v>
      </c>
      <c r="E14"/>
      <c r="F14"/>
      <c r="G14"/>
      <c r="H14"/>
    </row>
    <row r="15" spans="1:8" s="8" customFormat="1" x14ac:dyDescent="0.3">
      <c r="A15" s="5"/>
      <c r="B15" s="1">
        <f t="shared" si="0"/>
        <v>0</v>
      </c>
      <c r="C15" s="6"/>
      <c r="D15" s="1">
        <f t="shared" si="1"/>
        <v>0</v>
      </c>
      <c r="E15"/>
      <c r="F15"/>
      <c r="G15"/>
      <c r="H15"/>
    </row>
    <row r="16" spans="1:8" s="8" customFormat="1" x14ac:dyDescent="0.3">
      <c r="A16" s="5"/>
      <c r="B16" s="1">
        <f t="shared" si="0"/>
        <v>0</v>
      </c>
      <c r="C16" s="6"/>
      <c r="D16" s="1">
        <f t="shared" si="1"/>
        <v>0</v>
      </c>
      <c r="E16"/>
      <c r="F16"/>
      <c r="G16"/>
      <c r="H16"/>
    </row>
    <row r="17" spans="1:8" s="8" customFormat="1" x14ac:dyDescent="0.3">
      <c r="A17" s="5"/>
      <c r="B17" s="1">
        <f t="shared" si="0"/>
        <v>0</v>
      </c>
      <c r="C17" s="6"/>
      <c r="D17" s="1">
        <f t="shared" si="1"/>
        <v>0</v>
      </c>
      <c r="E17"/>
      <c r="F17"/>
      <c r="G17"/>
      <c r="H17"/>
    </row>
    <row r="18" spans="1:8" s="8" customFormat="1" x14ac:dyDescent="0.3">
      <c r="A18" s="5"/>
      <c r="B18" s="1">
        <f t="shared" si="0"/>
        <v>0</v>
      </c>
      <c r="C18" s="6"/>
      <c r="D18" s="1">
        <f t="shared" si="1"/>
        <v>0</v>
      </c>
      <c r="E18"/>
      <c r="F18"/>
      <c r="G18"/>
      <c r="H18"/>
    </row>
    <row r="19" spans="1:8" s="8" customFormat="1" x14ac:dyDescent="0.3">
      <c r="A19" s="5"/>
      <c r="B19" s="1">
        <f t="shared" si="0"/>
        <v>0</v>
      </c>
      <c r="C19" s="6"/>
      <c r="D19" s="1">
        <f t="shared" si="1"/>
        <v>0</v>
      </c>
      <c r="E19"/>
      <c r="F19"/>
      <c r="G19"/>
      <c r="H19"/>
    </row>
    <row r="20" spans="1:8" s="8" customFormat="1" x14ac:dyDescent="0.3">
      <c r="A20" s="5"/>
      <c r="B20" s="1">
        <f t="shared" si="0"/>
        <v>0</v>
      </c>
      <c r="C20" s="6"/>
      <c r="D20" s="1">
        <f t="shared" si="1"/>
        <v>0</v>
      </c>
      <c r="E20"/>
      <c r="F20"/>
      <c r="G20"/>
      <c r="H20"/>
    </row>
    <row r="21" spans="1:8" s="8" customFormat="1" x14ac:dyDescent="0.3">
      <c r="A21" s="5"/>
      <c r="B21" s="1">
        <f t="shared" si="0"/>
        <v>0</v>
      </c>
      <c r="C21" s="6"/>
      <c r="D21" s="1">
        <f t="shared" si="1"/>
        <v>0</v>
      </c>
      <c r="E21"/>
      <c r="F21" s="7"/>
      <c r="G21"/>
      <c r="H21"/>
    </row>
    <row r="22" spans="1:8" s="8" customFormat="1" x14ac:dyDescent="0.3">
      <c r="A22" s="5"/>
      <c r="B22" s="1">
        <f t="shared" si="0"/>
        <v>0</v>
      </c>
      <c r="C22" s="6"/>
      <c r="D22" s="1">
        <f t="shared" si="1"/>
        <v>0</v>
      </c>
      <c r="E22"/>
      <c r="F22" s="7"/>
      <c r="G22"/>
      <c r="H22"/>
    </row>
    <row r="23" spans="1:8" s="8" customFormat="1" x14ac:dyDescent="0.3">
      <c r="A23" s="5"/>
      <c r="B23" s="1">
        <f t="shared" si="0"/>
        <v>0</v>
      </c>
      <c r="C23" s="6"/>
      <c r="D23" s="1">
        <f t="shared" si="1"/>
        <v>0</v>
      </c>
      <c r="E23"/>
      <c r="F23"/>
      <c r="G23"/>
      <c r="H23"/>
    </row>
    <row r="24" spans="1:8" s="8" customFormat="1" x14ac:dyDescent="0.3">
      <c r="A24" s="5"/>
      <c r="B24" s="1">
        <f t="shared" si="0"/>
        <v>0</v>
      </c>
      <c r="C24" s="6"/>
      <c r="D24" s="1">
        <f t="shared" si="1"/>
        <v>0</v>
      </c>
      <c r="E24"/>
      <c r="F24"/>
      <c r="G24"/>
      <c r="H24"/>
    </row>
    <row r="25" spans="1:8" s="8" customFormat="1" x14ac:dyDescent="0.3">
      <c r="A25" s="5"/>
      <c r="B25" s="1">
        <f t="shared" si="0"/>
        <v>0</v>
      </c>
      <c r="C25" s="6"/>
      <c r="D25" s="1">
        <f t="shared" si="1"/>
        <v>0</v>
      </c>
      <c r="E25"/>
      <c r="F25" s="7"/>
      <c r="G25"/>
      <c r="H25"/>
    </row>
    <row r="26" spans="1:8" s="8" customFormat="1" x14ac:dyDescent="0.3">
      <c r="A26" s="5"/>
      <c r="B26" s="1">
        <f t="shared" si="0"/>
        <v>0</v>
      </c>
      <c r="C26" s="6"/>
      <c r="D26" s="1">
        <f t="shared" si="1"/>
        <v>0</v>
      </c>
      <c r="E26"/>
      <c r="F26" s="7"/>
      <c r="G26"/>
      <c r="H26"/>
    </row>
    <row r="27" spans="1:8" s="8" customFormat="1" x14ac:dyDescent="0.3">
      <c r="A27" s="5"/>
      <c r="B27" s="1">
        <f t="shared" si="0"/>
        <v>0</v>
      </c>
      <c r="C27" s="6"/>
      <c r="D27" s="1">
        <f t="shared" si="1"/>
        <v>0</v>
      </c>
      <c r="E27"/>
      <c r="F27" s="7"/>
      <c r="G27"/>
      <c r="H27"/>
    </row>
    <row r="28" spans="1:8" s="8" customFormat="1" x14ac:dyDescent="0.3">
      <c r="A28" s="5"/>
      <c r="B28" s="1">
        <f t="shared" si="0"/>
        <v>0</v>
      </c>
      <c r="C28" s="6"/>
      <c r="D28" s="1">
        <f t="shared" si="1"/>
        <v>0</v>
      </c>
      <c r="E28"/>
      <c r="F28" s="7"/>
      <c r="G28"/>
      <c r="H28"/>
    </row>
    <row r="29" spans="1:8" s="8" customFormat="1" x14ac:dyDescent="0.3">
      <c r="A29" s="5"/>
      <c r="B29" s="1">
        <f t="shared" si="0"/>
        <v>0</v>
      </c>
      <c r="C29" s="6"/>
      <c r="D29" s="1">
        <f t="shared" si="1"/>
        <v>0</v>
      </c>
      <c r="E29"/>
      <c r="F29"/>
      <c r="G29"/>
      <c r="H29"/>
    </row>
    <row r="30" spans="1:8" s="8" customFormat="1" x14ac:dyDescent="0.3">
      <c r="A30" s="5"/>
      <c r="B30" s="1">
        <f t="shared" si="0"/>
        <v>0</v>
      </c>
      <c r="C30" s="6"/>
      <c r="D30" s="1">
        <f t="shared" si="1"/>
        <v>0</v>
      </c>
      <c r="E30"/>
      <c r="F30"/>
      <c r="G30"/>
      <c r="H30"/>
    </row>
    <row r="31" spans="1:8" s="8" customFormat="1" x14ac:dyDescent="0.3">
      <c r="A31" s="5"/>
      <c r="B31" s="1">
        <f t="shared" si="0"/>
        <v>0</v>
      </c>
      <c r="C31" s="6"/>
      <c r="D31" s="1">
        <f t="shared" si="1"/>
        <v>0</v>
      </c>
      <c r="E31"/>
      <c r="F31"/>
      <c r="G31"/>
      <c r="H31"/>
    </row>
    <row r="32" spans="1:8" s="8" customFormat="1" x14ac:dyDescent="0.3">
      <c r="A32" s="5"/>
      <c r="B32" s="1">
        <f t="shared" si="0"/>
        <v>0</v>
      </c>
      <c r="C32" s="6"/>
      <c r="D32" s="1">
        <f t="shared" si="1"/>
        <v>0</v>
      </c>
      <c r="E32"/>
      <c r="F32"/>
      <c r="G32"/>
      <c r="H32"/>
    </row>
    <row r="33" spans="1:8" s="8" customFormat="1" x14ac:dyDescent="0.3">
      <c r="A33" s="5"/>
      <c r="B33" s="1">
        <f t="shared" si="0"/>
        <v>0</v>
      </c>
      <c r="C33" s="6"/>
      <c r="D33" s="1">
        <f t="shared" si="1"/>
        <v>0</v>
      </c>
      <c r="E33"/>
      <c r="F33"/>
      <c r="G33"/>
      <c r="H33"/>
    </row>
    <row r="34" spans="1:8" s="8" customFormat="1" x14ac:dyDescent="0.3">
      <c r="A34" s="5"/>
      <c r="B34" s="1">
        <f t="shared" si="0"/>
        <v>0</v>
      </c>
      <c r="C34" s="6"/>
      <c r="D34" s="1">
        <f t="shared" si="1"/>
        <v>0</v>
      </c>
      <c r="E34"/>
      <c r="F34"/>
      <c r="G34"/>
      <c r="H34"/>
    </row>
    <row r="35" spans="1:8" s="8" customFormat="1" x14ac:dyDescent="0.3">
      <c r="A35"/>
      <c r="B35" s="1">
        <f t="shared" si="0"/>
        <v>0</v>
      </c>
      <c r="C35" s="1">
        <f>SUM(C3:C34)</f>
        <v>0.5</v>
      </c>
      <c r="D35" s="1">
        <f>SUM(D3:D34)</f>
        <v>26.54</v>
      </c>
      <c r="E35"/>
      <c r="F35"/>
      <c r="G35"/>
      <c r="H35"/>
    </row>
    <row r="36" spans="1:8" s="8" customFormat="1" x14ac:dyDescent="0.3">
      <c r="A36" s="109" t="s">
        <v>74</v>
      </c>
      <c r="B36" s="109"/>
      <c r="C36" s="80">
        <f>IF((D35/C35)&gt;60,60,(D35/C35))</f>
        <v>53.08</v>
      </c>
      <c r="D36"/>
      <c r="E36"/>
      <c r="F36"/>
      <c r="G36"/>
      <c r="H36"/>
    </row>
  </sheetData>
  <sheetProtection algorithmName="SHA-512" hashValue="pM82JPOZbSx5rNQtBE1oTunI2kijLqQa8/Az+b7phmxkEeJ6DjKCMdRDYvh0NcGX0O7uQ9zGYXv0GbEc+24WmQ==" saltValue="ZrmgeS5n2Cp68JtlN8QOZg==" spinCount="100000" sheet="1" objects="1" scenarios="1"/>
  <mergeCells count="1">
    <mergeCell ref="A36:B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M25" sqref="M25"/>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9" customFormat="1" x14ac:dyDescent="0.3">
      <c r="A1" s="3" t="s">
        <v>12</v>
      </c>
      <c r="B1" s="3"/>
      <c r="C1" s="4">
        <v>45292</v>
      </c>
      <c r="D1" s="3"/>
      <c r="E1" s="3"/>
      <c r="F1" s="3"/>
      <c r="G1" s="3"/>
      <c r="H1" s="3"/>
    </row>
    <row r="2" spans="1:8" s="8" customFormat="1" x14ac:dyDescent="0.3">
      <c r="A2" s="2" t="s">
        <v>70</v>
      </c>
      <c r="B2" s="2" t="s">
        <v>71</v>
      </c>
      <c r="C2" s="2" t="s">
        <v>72</v>
      </c>
      <c r="D2" s="2" t="s">
        <v>73</v>
      </c>
      <c r="E2"/>
      <c r="F2"/>
      <c r="G2"/>
      <c r="H2"/>
    </row>
    <row r="3" spans="1:8" s="8" customFormat="1" x14ac:dyDescent="0.3">
      <c r="A3" s="5">
        <v>25903</v>
      </c>
      <c r="B3" s="1">
        <f>ROUND(IF(A3="",0,DAYS360(A3,C$1)/360),2)</f>
        <v>53.08</v>
      </c>
      <c r="C3" s="6">
        <v>0.5</v>
      </c>
      <c r="D3" s="1">
        <f>B3*C3</f>
        <v>26.54</v>
      </c>
      <c r="E3"/>
      <c r="F3"/>
      <c r="G3"/>
      <c r="H3"/>
    </row>
    <row r="4" spans="1:8" s="8" customFormat="1" x14ac:dyDescent="0.3">
      <c r="A4" s="5"/>
      <c r="B4" s="1">
        <f t="shared" ref="B4:B67" si="0">ROUND(IF(A4="",0,DAYS360(A4,C$1)/360),2)</f>
        <v>0</v>
      </c>
      <c r="C4" s="6"/>
      <c r="D4" s="1">
        <f t="shared" ref="D4:D109" si="1">B4*C4</f>
        <v>0</v>
      </c>
      <c r="E4"/>
      <c r="F4"/>
      <c r="G4"/>
      <c r="H4"/>
    </row>
    <row r="5" spans="1:8" s="8" customFormat="1" x14ac:dyDescent="0.3">
      <c r="A5" s="5"/>
      <c r="B5" s="1">
        <f t="shared" si="0"/>
        <v>0</v>
      </c>
      <c r="C5" s="6"/>
      <c r="D5" s="1">
        <f t="shared" si="1"/>
        <v>0</v>
      </c>
      <c r="E5"/>
      <c r="F5"/>
      <c r="G5"/>
      <c r="H5"/>
    </row>
    <row r="6" spans="1:8" s="8" customFormat="1" x14ac:dyDescent="0.3">
      <c r="A6" s="5"/>
      <c r="B6" s="1">
        <f t="shared" si="0"/>
        <v>0</v>
      </c>
      <c r="C6" s="6"/>
      <c r="D6" s="1">
        <f t="shared" si="1"/>
        <v>0</v>
      </c>
      <c r="E6"/>
      <c r="F6" s="7"/>
      <c r="G6"/>
      <c r="H6"/>
    </row>
    <row r="7" spans="1:8" s="8" customFormat="1" x14ac:dyDescent="0.3">
      <c r="A7" s="5"/>
      <c r="B7" s="1">
        <f t="shared" si="0"/>
        <v>0</v>
      </c>
      <c r="C7" s="6"/>
      <c r="D7" s="1">
        <f t="shared" si="1"/>
        <v>0</v>
      </c>
      <c r="E7"/>
      <c r="F7" s="7"/>
      <c r="G7"/>
      <c r="H7"/>
    </row>
    <row r="8" spans="1:8" s="8" customFormat="1" x14ac:dyDescent="0.3">
      <c r="A8" s="5"/>
      <c r="B8" s="1">
        <f t="shared" si="0"/>
        <v>0</v>
      </c>
      <c r="C8" s="6"/>
      <c r="D8" s="1">
        <f t="shared" si="1"/>
        <v>0</v>
      </c>
      <c r="E8"/>
      <c r="F8"/>
      <c r="G8"/>
      <c r="H8"/>
    </row>
    <row r="9" spans="1:8" s="8" customFormat="1" x14ac:dyDescent="0.3">
      <c r="A9" s="5"/>
      <c r="B9" s="1">
        <f t="shared" si="0"/>
        <v>0</v>
      </c>
      <c r="C9" s="6"/>
      <c r="D9" s="1">
        <f>B9*C9</f>
        <v>0</v>
      </c>
      <c r="E9"/>
      <c r="F9"/>
      <c r="G9"/>
      <c r="H9"/>
    </row>
    <row r="10" spans="1:8" s="8" customFormat="1" x14ac:dyDescent="0.3">
      <c r="A10" s="5"/>
      <c r="B10" s="1">
        <f t="shared" si="0"/>
        <v>0</v>
      </c>
      <c r="C10" s="6"/>
      <c r="D10" s="1">
        <f t="shared" si="1"/>
        <v>0</v>
      </c>
      <c r="E10"/>
      <c r="F10" s="7"/>
      <c r="G10"/>
      <c r="H10"/>
    </row>
    <row r="11" spans="1:8" s="8" customFormat="1" x14ac:dyDescent="0.3">
      <c r="A11" s="5"/>
      <c r="B11" s="1">
        <f t="shared" si="0"/>
        <v>0</v>
      </c>
      <c r="C11" s="6"/>
      <c r="D11" s="1">
        <f t="shared" si="1"/>
        <v>0</v>
      </c>
      <c r="E11"/>
      <c r="F11"/>
      <c r="G11"/>
      <c r="H11"/>
    </row>
    <row r="12" spans="1:8" s="8" customFormat="1" x14ac:dyDescent="0.3">
      <c r="A12" s="5"/>
      <c r="B12" s="1">
        <f t="shared" si="0"/>
        <v>0</v>
      </c>
      <c r="C12" s="6"/>
      <c r="D12" s="1">
        <f t="shared" si="1"/>
        <v>0</v>
      </c>
      <c r="E12"/>
      <c r="F12"/>
      <c r="G12"/>
      <c r="H12"/>
    </row>
    <row r="13" spans="1:8" s="8" customFormat="1" x14ac:dyDescent="0.3">
      <c r="A13" s="5"/>
      <c r="B13" s="1">
        <f t="shared" si="0"/>
        <v>0</v>
      </c>
      <c r="C13" s="6"/>
      <c r="D13" s="1">
        <f t="shared" si="1"/>
        <v>0</v>
      </c>
      <c r="E13"/>
      <c r="F13"/>
      <c r="G13"/>
      <c r="H13"/>
    </row>
    <row r="14" spans="1:8" s="8" customFormat="1" x14ac:dyDescent="0.3">
      <c r="A14" s="5"/>
      <c r="B14" s="1">
        <f t="shared" si="0"/>
        <v>0</v>
      </c>
      <c r="C14" s="6"/>
      <c r="D14" s="1">
        <f t="shared" si="1"/>
        <v>0</v>
      </c>
      <c r="E14"/>
      <c r="F14"/>
      <c r="G14"/>
      <c r="H14"/>
    </row>
    <row r="15" spans="1:8" s="8" customFormat="1" x14ac:dyDescent="0.3">
      <c r="A15" s="5"/>
      <c r="B15" s="1">
        <f t="shared" si="0"/>
        <v>0</v>
      </c>
      <c r="C15" s="6"/>
      <c r="D15" s="1">
        <f t="shared" si="1"/>
        <v>0</v>
      </c>
      <c r="E15"/>
      <c r="F15"/>
      <c r="G15"/>
      <c r="H15"/>
    </row>
    <row r="16" spans="1:8" s="8" customFormat="1" x14ac:dyDescent="0.3">
      <c r="A16" s="5"/>
      <c r="B16" s="1">
        <f t="shared" si="0"/>
        <v>0</v>
      </c>
      <c r="C16" s="6"/>
      <c r="D16" s="1">
        <f t="shared" si="1"/>
        <v>0</v>
      </c>
      <c r="E16"/>
      <c r="F16"/>
      <c r="G16"/>
      <c r="H16"/>
    </row>
    <row r="17" spans="1:8" s="8" customFormat="1" x14ac:dyDescent="0.3">
      <c r="A17" s="5"/>
      <c r="B17" s="1">
        <f t="shared" si="0"/>
        <v>0</v>
      </c>
      <c r="C17" s="6"/>
      <c r="D17" s="1">
        <f t="shared" si="1"/>
        <v>0</v>
      </c>
      <c r="E17"/>
      <c r="F17"/>
      <c r="G17"/>
      <c r="H17"/>
    </row>
    <row r="18" spans="1:8" s="8" customFormat="1" x14ac:dyDescent="0.3">
      <c r="A18" s="5"/>
      <c r="B18" s="1">
        <f t="shared" si="0"/>
        <v>0</v>
      </c>
      <c r="C18" s="6"/>
      <c r="D18" s="1">
        <f t="shared" si="1"/>
        <v>0</v>
      </c>
      <c r="E18"/>
      <c r="F18"/>
      <c r="G18"/>
      <c r="H18"/>
    </row>
    <row r="19" spans="1:8" s="8" customFormat="1" x14ac:dyDescent="0.3">
      <c r="A19" s="5"/>
      <c r="B19" s="1">
        <f t="shared" si="0"/>
        <v>0</v>
      </c>
      <c r="C19" s="6"/>
      <c r="D19" s="1">
        <f t="shared" si="1"/>
        <v>0</v>
      </c>
      <c r="E19"/>
      <c r="F19"/>
      <c r="G19"/>
      <c r="H19"/>
    </row>
    <row r="20" spans="1:8" s="8" customFormat="1" x14ac:dyDescent="0.3">
      <c r="A20" s="5"/>
      <c r="B20" s="1">
        <f t="shared" si="0"/>
        <v>0</v>
      </c>
      <c r="C20" s="6"/>
      <c r="D20" s="1">
        <f t="shared" si="1"/>
        <v>0</v>
      </c>
      <c r="E20"/>
      <c r="F20"/>
      <c r="G20"/>
      <c r="H20"/>
    </row>
    <row r="21" spans="1:8" s="8" customFormat="1" x14ac:dyDescent="0.3">
      <c r="A21" s="5"/>
      <c r="B21" s="1">
        <f t="shared" si="0"/>
        <v>0</v>
      </c>
      <c r="C21" s="6"/>
      <c r="D21" s="1">
        <f t="shared" si="1"/>
        <v>0</v>
      </c>
      <c r="E21"/>
      <c r="F21" s="7"/>
      <c r="G21"/>
      <c r="H21"/>
    </row>
    <row r="22" spans="1:8" s="8" customFormat="1" x14ac:dyDescent="0.3">
      <c r="A22" s="5"/>
      <c r="B22" s="1">
        <f t="shared" si="0"/>
        <v>0</v>
      </c>
      <c r="C22" s="6"/>
      <c r="D22" s="1">
        <f t="shared" si="1"/>
        <v>0</v>
      </c>
      <c r="E22"/>
      <c r="F22" s="7"/>
      <c r="G22"/>
      <c r="H22"/>
    </row>
    <row r="23" spans="1:8" s="8" customFormat="1" x14ac:dyDescent="0.3">
      <c r="A23" s="5"/>
      <c r="B23" s="1">
        <f t="shared" si="0"/>
        <v>0</v>
      </c>
      <c r="C23" s="6"/>
      <c r="D23" s="1">
        <f t="shared" si="1"/>
        <v>0</v>
      </c>
      <c r="E23"/>
      <c r="F23"/>
      <c r="G23"/>
      <c r="H23"/>
    </row>
    <row r="24" spans="1:8" s="8" customFormat="1" x14ac:dyDescent="0.3">
      <c r="A24" s="5"/>
      <c r="B24" s="1">
        <f t="shared" si="0"/>
        <v>0</v>
      </c>
      <c r="C24" s="6"/>
      <c r="D24" s="1">
        <f t="shared" si="1"/>
        <v>0</v>
      </c>
      <c r="E24"/>
      <c r="F24"/>
      <c r="G24"/>
      <c r="H24"/>
    </row>
    <row r="25" spans="1:8" s="8" customFormat="1" x14ac:dyDescent="0.3">
      <c r="A25" s="5"/>
      <c r="B25" s="1">
        <f t="shared" si="0"/>
        <v>0</v>
      </c>
      <c r="C25" s="6"/>
      <c r="D25" s="1">
        <f t="shared" si="1"/>
        <v>0</v>
      </c>
      <c r="E25"/>
      <c r="F25" s="7"/>
      <c r="G25"/>
      <c r="H25"/>
    </row>
    <row r="26" spans="1:8" s="8" customFormat="1" x14ac:dyDescent="0.3">
      <c r="A26" s="5"/>
      <c r="B26" s="1">
        <f t="shared" si="0"/>
        <v>0</v>
      </c>
      <c r="C26" s="6"/>
      <c r="D26" s="1">
        <f t="shared" si="1"/>
        <v>0</v>
      </c>
      <c r="E26"/>
      <c r="F26" s="7"/>
      <c r="G26"/>
      <c r="H26"/>
    </row>
    <row r="27" spans="1:8" s="8" customFormat="1" x14ac:dyDescent="0.3">
      <c r="A27" s="5"/>
      <c r="B27" s="1">
        <f t="shared" si="0"/>
        <v>0</v>
      </c>
      <c r="C27" s="6"/>
      <c r="D27" s="1">
        <f t="shared" si="1"/>
        <v>0</v>
      </c>
      <c r="E27"/>
      <c r="F27" s="7"/>
      <c r="G27"/>
      <c r="H27"/>
    </row>
    <row r="28" spans="1:8" s="8" customFormat="1" x14ac:dyDescent="0.3">
      <c r="A28" s="5"/>
      <c r="B28" s="1">
        <f t="shared" si="0"/>
        <v>0</v>
      </c>
      <c r="C28" s="6"/>
      <c r="D28" s="1">
        <f t="shared" si="1"/>
        <v>0</v>
      </c>
      <c r="E28"/>
      <c r="F28" s="7"/>
      <c r="G28"/>
      <c r="H28"/>
    </row>
    <row r="29" spans="1:8" s="8" customFormat="1" x14ac:dyDescent="0.3">
      <c r="A29" s="5"/>
      <c r="B29" s="1">
        <f t="shared" si="0"/>
        <v>0</v>
      </c>
      <c r="C29" s="6"/>
      <c r="D29" s="1">
        <f t="shared" si="1"/>
        <v>0</v>
      </c>
      <c r="E29"/>
      <c r="F29"/>
      <c r="G29"/>
      <c r="H29"/>
    </row>
    <row r="30" spans="1:8" s="8" customFormat="1" x14ac:dyDescent="0.3">
      <c r="A30" s="5"/>
      <c r="B30" s="1">
        <f t="shared" si="0"/>
        <v>0</v>
      </c>
      <c r="C30" s="6"/>
      <c r="D30" s="1">
        <f t="shared" si="1"/>
        <v>0</v>
      </c>
      <c r="E30"/>
      <c r="F30"/>
      <c r="G30"/>
      <c r="H30"/>
    </row>
    <row r="31" spans="1:8" s="8" customFormat="1" x14ac:dyDescent="0.3">
      <c r="A31" s="5"/>
      <c r="B31" s="1">
        <f t="shared" si="0"/>
        <v>0</v>
      </c>
      <c r="C31" s="6"/>
      <c r="D31" s="1">
        <f t="shared" si="1"/>
        <v>0</v>
      </c>
      <c r="E31"/>
      <c r="F31"/>
      <c r="G31"/>
      <c r="H31"/>
    </row>
    <row r="32" spans="1:8" s="8" customFormat="1" x14ac:dyDescent="0.3">
      <c r="A32" s="5"/>
      <c r="B32" s="1">
        <f t="shared" si="0"/>
        <v>0</v>
      </c>
      <c r="C32" s="6"/>
      <c r="D32" s="1">
        <f t="shared" si="1"/>
        <v>0</v>
      </c>
      <c r="E32"/>
      <c r="F32"/>
      <c r="G32"/>
      <c r="H32"/>
    </row>
    <row r="33" spans="1:8" s="8" customFormat="1" x14ac:dyDescent="0.3">
      <c r="A33" s="5"/>
      <c r="B33" s="1">
        <f t="shared" si="0"/>
        <v>0</v>
      </c>
      <c r="C33" s="6"/>
      <c r="D33" s="1">
        <f t="shared" si="1"/>
        <v>0</v>
      </c>
      <c r="E33"/>
      <c r="F33"/>
      <c r="G33"/>
      <c r="H33"/>
    </row>
    <row r="34" spans="1:8" s="8" customFormat="1" x14ac:dyDescent="0.3">
      <c r="A34" s="5"/>
      <c r="B34" s="1">
        <f t="shared" si="0"/>
        <v>0</v>
      </c>
      <c r="C34" s="6"/>
      <c r="D34" s="1">
        <f t="shared" si="1"/>
        <v>0</v>
      </c>
      <c r="E34"/>
      <c r="F34" s="7"/>
      <c r="G34"/>
      <c r="H34"/>
    </row>
    <row r="35" spans="1:8" s="8" customFormat="1" x14ac:dyDescent="0.3">
      <c r="A35" s="5"/>
      <c r="B35" s="1">
        <f t="shared" si="0"/>
        <v>0</v>
      </c>
      <c r="C35" s="6"/>
      <c r="D35" s="1">
        <f t="shared" si="1"/>
        <v>0</v>
      </c>
      <c r="E35"/>
      <c r="F35" s="7"/>
      <c r="G35"/>
      <c r="H35"/>
    </row>
    <row r="36" spans="1:8" s="8" customFormat="1" x14ac:dyDescent="0.3">
      <c r="A36" s="5"/>
      <c r="B36" s="1">
        <f t="shared" si="0"/>
        <v>0</v>
      </c>
      <c r="C36" s="6"/>
      <c r="D36" s="1">
        <f t="shared" si="1"/>
        <v>0</v>
      </c>
      <c r="E36"/>
      <c r="F36"/>
      <c r="G36"/>
      <c r="H36"/>
    </row>
    <row r="37" spans="1:8" s="8" customFormat="1" x14ac:dyDescent="0.3">
      <c r="A37" s="5"/>
      <c r="B37" s="1">
        <f t="shared" si="0"/>
        <v>0</v>
      </c>
      <c r="C37" s="6"/>
      <c r="D37" s="1">
        <f t="shared" si="1"/>
        <v>0</v>
      </c>
      <c r="E37"/>
      <c r="F37"/>
      <c r="G37"/>
      <c r="H37"/>
    </row>
    <row r="38" spans="1:8" s="8" customFormat="1" x14ac:dyDescent="0.3">
      <c r="A38" s="5"/>
      <c r="B38" s="1">
        <f t="shared" si="0"/>
        <v>0</v>
      </c>
      <c r="C38" s="6"/>
      <c r="D38" s="1">
        <f t="shared" si="1"/>
        <v>0</v>
      </c>
      <c r="E38"/>
      <c r="F38" s="7"/>
      <c r="G38"/>
      <c r="H38"/>
    </row>
    <row r="39" spans="1:8" s="8" customFormat="1" x14ac:dyDescent="0.3">
      <c r="A39" s="5"/>
      <c r="B39" s="1">
        <f t="shared" si="0"/>
        <v>0</v>
      </c>
      <c r="C39" s="6"/>
      <c r="D39" s="1">
        <f t="shared" si="1"/>
        <v>0</v>
      </c>
      <c r="E39"/>
      <c r="F39"/>
      <c r="G39"/>
      <c r="H39"/>
    </row>
    <row r="40" spans="1:8" s="8" customFormat="1" x14ac:dyDescent="0.3">
      <c r="A40" s="5"/>
      <c r="B40" s="1">
        <f t="shared" si="0"/>
        <v>0</v>
      </c>
      <c r="C40" s="6"/>
      <c r="D40" s="1">
        <f t="shared" si="1"/>
        <v>0</v>
      </c>
      <c r="E40"/>
      <c r="F40"/>
      <c r="G40"/>
      <c r="H40"/>
    </row>
    <row r="41" spans="1:8" s="8" customFormat="1" x14ac:dyDescent="0.3">
      <c r="A41" s="5"/>
      <c r="B41" s="1">
        <f t="shared" si="0"/>
        <v>0</v>
      </c>
      <c r="C41" s="6"/>
      <c r="D41" s="1">
        <f t="shared" si="1"/>
        <v>0</v>
      </c>
      <c r="E41"/>
      <c r="F41"/>
      <c r="G41"/>
      <c r="H41"/>
    </row>
    <row r="42" spans="1:8" s="8" customFormat="1" x14ac:dyDescent="0.3">
      <c r="A42" s="5"/>
      <c r="B42" s="1">
        <f t="shared" si="0"/>
        <v>0</v>
      </c>
      <c r="C42" s="6"/>
      <c r="D42" s="1">
        <f t="shared" si="1"/>
        <v>0</v>
      </c>
      <c r="E42"/>
      <c r="F42" s="7"/>
      <c r="G42"/>
      <c r="H42"/>
    </row>
    <row r="43" spans="1:8" s="8" customFormat="1" x14ac:dyDescent="0.3">
      <c r="A43" s="5"/>
      <c r="B43" s="1">
        <f t="shared" si="0"/>
        <v>0</v>
      </c>
      <c r="C43" s="6"/>
      <c r="D43" s="1">
        <f t="shared" si="1"/>
        <v>0</v>
      </c>
      <c r="E43"/>
      <c r="F43" s="7"/>
      <c r="G43"/>
      <c r="H43"/>
    </row>
    <row r="44" spans="1:8" s="8" customFormat="1" x14ac:dyDescent="0.3">
      <c r="A44" s="5"/>
      <c r="B44" s="1">
        <f t="shared" si="0"/>
        <v>0</v>
      </c>
      <c r="C44" s="6"/>
      <c r="D44" s="1">
        <f t="shared" si="1"/>
        <v>0</v>
      </c>
      <c r="E44"/>
      <c r="F44"/>
      <c r="G44"/>
      <c r="H44"/>
    </row>
    <row r="45" spans="1:8" s="8" customFormat="1" x14ac:dyDescent="0.3">
      <c r="A45" s="5"/>
      <c r="B45" s="1">
        <f t="shared" si="0"/>
        <v>0</v>
      </c>
      <c r="C45" s="6"/>
      <c r="D45" s="1">
        <f t="shared" si="1"/>
        <v>0</v>
      </c>
      <c r="E45"/>
      <c r="F45"/>
      <c r="G45"/>
      <c r="H45"/>
    </row>
    <row r="46" spans="1:8" s="8" customFormat="1" x14ac:dyDescent="0.3">
      <c r="A46" s="5"/>
      <c r="B46" s="1">
        <f t="shared" si="0"/>
        <v>0</v>
      </c>
      <c r="C46" s="6"/>
      <c r="D46" s="1">
        <f t="shared" si="1"/>
        <v>0</v>
      </c>
      <c r="E46"/>
      <c r="F46" s="7"/>
      <c r="G46"/>
      <c r="H46"/>
    </row>
    <row r="47" spans="1:8" s="8" customFormat="1" x14ac:dyDescent="0.3">
      <c r="A47" s="5"/>
      <c r="B47" s="1">
        <f t="shared" si="0"/>
        <v>0</v>
      </c>
      <c r="C47" s="6"/>
      <c r="D47" s="1">
        <f t="shared" si="1"/>
        <v>0</v>
      </c>
      <c r="E47"/>
      <c r="F47"/>
      <c r="G47"/>
      <c r="H47"/>
    </row>
    <row r="48" spans="1:8" s="8" customFormat="1" x14ac:dyDescent="0.3">
      <c r="A48" s="5"/>
      <c r="B48" s="1">
        <f t="shared" si="0"/>
        <v>0</v>
      </c>
      <c r="C48" s="6"/>
      <c r="D48" s="1">
        <f t="shared" si="1"/>
        <v>0</v>
      </c>
      <c r="E48"/>
      <c r="F48"/>
      <c r="G48"/>
      <c r="H48"/>
    </row>
    <row r="49" spans="1:8" s="8" customFormat="1" x14ac:dyDescent="0.3">
      <c r="A49" s="5"/>
      <c r="B49" s="1">
        <f t="shared" si="0"/>
        <v>0</v>
      </c>
      <c r="C49" s="6"/>
      <c r="D49" s="1">
        <f t="shared" si="1"/>
        <v>0</v>
      </c>
      <c r="E49"/>
      <c r="F49"/>
      <c r="G49"/>
      <c r="H49"/>
    </row>
    <row r="50" spans="1:8" s="8" customFormat="1" x14ac:dyDescent="0.3">
      <c r="A50" s="5"/>
      <c r="B50" s="1">
        <f t="shared" si="0"/>
        <v>0</v>
      </c>
      <c r="C50" s="6"/>
      <c r="D50" s="1">
        <f t="shared" si="1"/>
        <v>0</v>
      </c>
      <c r="E50"/>
      <c r="F50"/>
      <c r="G50"/>
      <c r="H50"/>
    </row>
    <row r="51" spans="1:8" s="8" customFormat="1" x14ac:dyDescent="0.3">
      <c r="A51" s="5"/>
      <c r="B51" s="1">
        <f t="shared" si="0"/>
        <v>0</v>
      </c>
      <c r="C51" s="6"/>
      <c r="D51" s="1">
        <f t="shared" si="1"/>
        <v>0</v>
      </c>
      <c r="E51"/>
      <c r="F51"/>
      <c r="G51"/>
      <c r="H51"/>
    </row>
    <row r="52" spans="1:8" s="8" customFormat="1" x14ac:dyDescent="0.3">
      <c r="A52" s="5"/>
      <c r="B52" s="1">
        <f t="shared" si="0"/>
        <v>0</v>
      </c>
      <c r="C52" s="6"/>
      <c r="D52" s="1">
        <f t="shared" si="1"/>
        <v>0</v>
      </c>
      <c r="E52"/>
      <c r="F52"/>
      <c r="G52"/>
      <c r="H52"/>
    </row>
    <row r="53" spans="1:8" s="8" customFormat="1" x14ac:dyDescent="0.3">
      <c r="A53" s="5"/>
      <c r="B53" s="1">
        <f t="shared" si="0"/>
        <v>0</v>
      </c>
      <c r="C53" s="6"/>
      <c r="D53" s="1">
        <f t="shared" si="1"/>
        <v>0</v>
      </c>
      <c r="E53"/>
      <c r="F53"/>
      <c r="G53"/>
      <c r="H53"/>
    </row>
    <row r="54" spans="1:8" s="8" customFormat="1" x14ac:dyDescent="0.3">
      <c r="A54" s="5"/>
      <c r="B54" s="1">
        <f t="shared" si="0"/>
        <v>0</v>
      </c>
      <c r="C54" s="6"/>
      <c r="D54" s="1">
        <f t="shared" si="1"/>
        <v>0</v>
      </c>
      <c r="E54"/>
      <c r="F54"/>
      <c r="G54"/>
      <c r="H54"/>
    </row>
    <row r="55" spans="1:8" s="8" customFormat="1" x14ac:dyDescent="0.3">
      <c r="A55" s="5"/>
      <c r="B55" s="1">
        <f t="shared" si="0"/>
        <v>0</v>
      </c>
      <c r="C55" s="6"/>
      <c r="D55" s="1">
        <f t="shared" si="1"/>
        <v>0</v>
      </c>
      <c r="E55"/>
      <c r="F55"/>
      <c r="G55"/>
      <c r="H55"/>
    </row>
    <row r="56" spans="1:8" s="8" customFormat="1" x14ac:dyDescent="0.3">
      <c r="A56" s="5"/>
      <c r="B56" s="1">
        <f t="shared" si="0"/>
        <v>0</v>
      </c>
      <c r="C56" s="6"/>
      <c r="D56" s="1">
        <f t="shared" si="1"/>
        <v>0</v>
      </c>
      <c r="E56"/>
      <c r="F56"/>
      <c r="G56"/>
      <c r="H56"/>
    </row>
    <row r="57" spans="1:8" s="8" customFormat="1" x14ac:dyDescent="0.3">
      <c r="A57" s="5"/>
      <c r="B57" s="1">
        <f t="shared" si="0"/>
        <v>0</v>
      </c>
      <c r="C57" s="6"/>
      <c r="D57" s="1">
        <f t="shared" si="1"/>
        <v>0</v>
      </c>
      <c r="E57"/>
      <c r="F57" s="7"/>
      <c r="G57"/>
      <c r="H57"/>
    </row>
    <row r="58" spans="1:8" s="8" customFormat="1" x14ac:dyDescent="0.3">
      <c r="A58" s="5"/>
      <c r="B58" s="1">
        <f t="shared" si="0"/>
        <v>0</v>
      </c>
      <c r="C58" s="6"/>
      <c r="D58" s="1">
        <f t="shared" si="1"/>
        <v>0</v>
      </c>
      <c r="E58"/>
      <c r="F58" s="7"/>
      <c r="G58"/>
      <c r="H58"/>
    </row>
    <row r="59" spans="1:8" s="8" customFormat="1" x14ac:dyDescent="0.3">
      <c r="A59" s="5"/>
      <c r="B59" s="1">
        <f t="shared" si="0"/>
        <v>0</v>
      </c>
      <c r="C59" s="6"/>
      <c r="D59" s="1">
        <f t="shared" si="1"/>
        <v>0</v>
      </c>
      <c r="E59"/>
      <c r="F59"/>
      <c r="G59"/>
      <c r="H59"/>
    </row>
    <row r="60" spans="1:8" s="8" customFormat="1" x14ac:dyDescent="0.3">
      <c r="A60" s="5"/>
      <c r="B60" s="1">
        <f t="shared" si="0"/>
        <v>0</v>
      </c>
      <c r="C60" s="6"/>
      <c r="D60" s="1">
        <f t="shared" si="1"/>
        <v>0</v>
      </c>
      <c r="E60"/>
      <c r="F60"/>
      <c r="G60"/>
      <c r="H60"/>
    </row>
    <row r="61" spans="1:8" s="8" customFormat="1" x14ac:dyDescent="0.3">
      <c r="A61" s="5"/>
      <c r="B61" s="1">
        <f t="shared" si="0"/>
        <v>0</v>
      </c>
      <c r="C61" s="6"/>
      <c r="D61" s="1">
        <f t="shared" si="1"/>
        <v>0</v>
      </c>
      <c r="E61"/>
      <c r="F61" s="7"/>
      <c r="G61"/>
      <c r="H61"/>
    </row>
    <row r="62" spans="1:8" s="8" customFormat="1" x14ac:dyDescent="0.3">
      <c r="A62" s="5"/>
      <c r="B62" s="1">
        <f t="shared" si="0"/>
        <v>0</v>
      </c>
      <c r="C62" s="6"/>
      <c r="D62" s="1">
        <f t="shared" si="1"/>
        <v>0</v>
      </c>
      <c r="E62"/>
      <c r="F62" s="7"/>
      <c r="G62"/>
      <c r="H62"/>
    </row>
    <row r="63" spans="1:8" s="8" customFormat="1" x14ac:dyDescent="0.3">
      <c r="A63" s="5"/>
      <c r="B63" s="1">
        <f t="shared" si="0"/>
        <v>0</v>
      </c>
      <c r="C63" s="6"/>
      <c r="D63" s="1">
        <f t="shared" si="1"/>
        <v>0</v>
      </c>
      <c r="E63"/>
      <c r="F63" s="7"/>
      <c r="G63"/>
      <c r="H63"/>
    </row>
    <row r="64" spans="1:8" s="8" customFormat="1" x14ac:dyDescent="0.3">
      <c r="A64" s="5"/>
      <c r="B64" s="1">
        <f t="shared" si="0"/>
        <v>0</v>
      </c>
      <c r="C64" s="6"/>
      <c r="D64" s="1">
        <f t="shared" si="1"/>
        <v>0</v>
      </c>
      <c r="E64"/>
      <c r="F64" s="7"/>
      <c r="G64"/>
      <c r="H64"/>
    </row>
    <row r="65" spans="1:8" s="8" customFormat="1" x14ac:dyDescent="0.3">
      <c r="A65" s="5"/>
      <c r="B65" s="1">
        <f t="shared" si="0"/>
        <v>0</v>
      </c>
      <c r="C65" s="6"/>
      <c r="D65" s="1">
        <f t="shared" si="1"/>
        <v>0</v>
      </c>
      <c r="E65"/>
      <c r="F65"/>
      <c r="G65"/>
      <c r="H65"/>
    </row>
    <row r="66" spans="1:8" s="8" customFormat="1" x14ac:dyDescent="0.3">
      <c r="A66" s="5"/>
      <c r="B66" s="1">
        <f t="shared" si="0"/>
        <v>0</v>
      </c>
      <c r="C66" s="6"/>
      <c r="D66" s="1">
        <f t="shared" si="1"/>
        <v>0</v>
      </c>
      <c r="E66"/>
      <c r="F66"/>
      <c r="G66"/>
      <c r="H66"/>
    </row>
    <row r="67" spans="1:8" s="8" customFormat="1" x14ac:dyDescent="0.3">
      <c r="A67" s="5"/>
      <c r="B67" s="1">
        <f t="shared" si="0"/>
        <v>0</v>
      </c>
      <c r="C67" s="6"/>
      <c r="D67" s="1">
        <f t="shared" si="1"/>
        <v>0</v>
      </c>
      <c r="E67"/>
      <c r="F67"/>
      <c r="G67"/>
      <c r="H67"/>
    </row>
    <row r="68" spans="1:8" s="8" customFormat="1" x14ac:dyDescent="0.3">
      <c r="A68" s="5"/>
      <c r="B68" s="1">
        <f t="shared" ref="B68:B110" si="2">ROUND(IF(A68="",0,DAYS360(A68,C$1)/360),2)</f>
        <v>0</v>
      </c>
      <c r="C68" s="6"/>
      <c r="D68" s="1">
        <f t="shared" si="1"/>
        <v>0</v>
      </c>
      <c r="E68"/>
      <c r="F68"/>
      <c r="G68"/>
      <c r="H68"/>
    </row>
    <row r="69" spans="1:8" s="8" customFormat="1" x14ac:dyDescent="0.3">
      <c r="A69" s="5"/>
      <c r="B69" s="1">
        <f t="shared" si="2"/>
        <v>0</v>
      </c>
      <c r="C69" s="6"/>
      <c r="D69" s="1">
        <f t="shared" si="1"/>
        <v>0</v>
      </c>
      <c r="E69"/>
      <c r="F69"/>
      <c r="G69"/>
      <c r="H69"/>
    </row>
    <row r="70" spans="1:8" s="8" customFormat="1" x14ac:dyDescent="0.3">
      <c r="A70" s="5"/>
      <c r="B70" s="1">
        <f t="shared" si="2"/>
        <v>0</v>
      </c>
      <c r="C70" s="6"/>
      <c r="D70" s="1">
        <f t="shared" si="1"/>
        <v>0</v>
      </c>
      <c r="E70"/>
      <c r="F70" s="7"/>
      <c r="G70"/>
      <c r="H70"/>
    </row>
    <row r="71" spans="1:8" s="8" customFormat="1" x14ac:dyDescent="0.3">
      <c r="A71" s="5"/>
      <c r="B71" s="1">
        <f t="shared" si="2"/>
        <v>0</v>
      </c>
      <c r="C71" s="6"/>
      <c r="D71" s="1">
        <f t="shared" si="1"/>
        <v>0</v>
      </c>
      <c r="E71"/>
      <c r="F71" s="7"/>
      <c r="G71"/>
      <c r="H71"/>
    </row>
    <row r="72" spans="1:8" s="8" customFormat="1" x14ac:dyDescent="0.3">
      <c r="A72" s="5"/>
      <c r="B72" s="1">
        <f t="shared" si="2"/>
        <v>0</v>
      </c>
      <c r="C72" s="6"/>
      <c r="D72" s="1">
        <f t="shared" si="1"/>
        <v>0</v>
      </c>
      <c r="E72"/>
      <c r="F72"/>
      <c r="G72"/>
      <c r="H72"/>
    </row>
    <row r="73" spans="1:8" s="8" customFormat="1" x14ac:dyDescent="0.3">
      <c r="A73" s="5"/>
      <c r="B73" s="1">
        <f t="shared" si="2"/>
        <v>0</v>
      </c>
      <c r="C73" s="6"/>
      <c r="D73" s="1">
        <f t="shared" si="1"/>
        <v>0</v>
      </c>
      <c r="E73"/>
      <c r="F73"/>
      <c r="G73"/>
      <c r="H73"/>
    </row>
    <row r="74" spans="1:8" s="8" customFormat="1" x14ac:dyDescent="0.3">
      <c r="A74" s="5"/>
      <c r="B74" s="1">
        <f t="shared" si="2"/>
        <v>0</v>
      </c>
      <c r="C74" s="6"/>
      <c r="D74" s="1">
        <f t="shared" si="1"/>
        <v>0</v>
      </c>
      <c r="E74"/>
      <c r="F74" s="7"/>
      <c r="G74"/>
      <c r="H74"/>
    </row>
    <row r="75" spans="1:8" s="8" customFormat="1" x14ac:dyDescent="0.3">
      <c r="A75" s="5"/>
      <c r="B75" s="1">
        <f t="shared" si="2"/>
        <v>0</v>
      </c>
      <c r="C75" s="6"/>
      <c r="D75" s="1">
        <f t="shared" si="1"/>
        <v>0</v>
      </c>
      <c r="E75"/>
      <c r="F75"/>
      <c r="G75"/>
      <c r="H75"/>
    </row>
    <row r="76" spans="1:8" s="8" customFormat="1" x14ac:dyDescent="0.3">
      <c r="A76" s="5"/>
      <c r="B76" s="1">
        <f t="shared" si="2"/>
        <v>0</v>
      </c>
      <c r="C76" s="6"/>
      <c r="D76" s="1">
        <f t="shared" si="1"/>
        <v>0</v>
      </c>
      <c r="E76"/>
      <c r="F76"/>
      <c r="G76"/>
      <c r="H76"/>
    </row>
    <row r="77" spans="1:8" s="8" customFormat="1" x14ac:dyDescent="0.3">
      <c r="A77" s="5"/>
      <c r="B77" s="1">
        <f t="shared" si="2"/>
        <v>0</v>
      </c>
      <c r="C77" s="6"/>
      <c r="D77" s="1">
        <f t="shared" si="1"/>
        <v>0</v>
      </c>
      <c r="E77"/>
      <c r="F77"/>
      <c r="G77"/>
      <c r="H77"/>
    </row>
    <row r="78" spans="1:8" s="8" customFormat="1" x14ac:dyDescent="0.3">
      <c r="A78" s="5"/>
      <c r="B78" s="1">
        <f t="shared" si="2"/>
        <v>0</v>
      </c>
      <c r="C78" s="6"/>
      <c r="D78" s="1">
        <f t="shared" si="1"/>
        <v>0</v>
      </c>
      <c r="E78"/>
      <c r="F78"/>
      <c r="G78"/>
      <c r="H78"/>
    </row>
    <row r="79" spans="1:8" s="8" customFormat="1" x14ac:dyDescent="0.3">
      <c r="A79" s="5"/>
      <c r="B79" s="1">
        <f t="shared" si="2"/>
        <v>0</v>
      </c>
      <c r="C79" s="6"/>
      <c r="D79" s="1">
        <f t="shared" si="1"/>
        <v>0</v>
      </c>
      <c r="E79"/>
      <c r="F79"/>
      <c r="G79"/>
      <c r="H79"/>
    </row>
    <row r="80" spans="1:8" s="8" customFormat="1" x14ac:dyDescent="0.3">
      <c r="A80" s="5"/>
      <c r="B80" s="1">
        <f t="shared" si="2"/>
        <v>0</v>
      </c>
      <c r="C80" s="6"/>
      <c r="D80" s="1">
        <f t="shared" si="1"/>
        <v>0</v>
      </c>
      <c r="E80"/>
      <c r="F80"/>
      <c r="G80"/>
      <c r="H80"/>
    </row>
    <row r="81" spans="1:8" s="8" customFormat="1" x14ac:dyDescent="0.3">
      <c r="A81" s="5"/>
      <c r="B81" s="1">
        <f t="shared" si="2"/>
        <v>0</v>
      </c>
      <c r="C81" s="6"/>
      <c r="D81" s="1">
        <f t="shared" si="1"/>
        <v>0</v>
      </c>
      <c r="E81"/>
      <c r="F81"/>
      <c r="G81"/>
      <c r="H81"/>
    </row>
    <row r="82" spans="1:8" s="8" customFormat="1" x14ac:dyDescent="0.3">
      <c r="A82" s="5"/>
      <c r="B82" s="1">
        <f t="shared" si="2"/>
        <v>0</v>
      </c>
      <c r="C82" s="6"/>
      <c r="D82" s="1">
        <f t="shared" si="1"/>
        <v>0</v>
      </c>
      <c r="E82"/>
      <c r="F82"/>
      <c r="G82"/>
      <c r="H82"/>
    </row>
    <row r="83" spans="1:8" s="8" customFormat="1" x14ac:dyDescent="0.3">
      <c r="A83" s="5"/>
      <c r="B83" s="1">
        <f t="shared" si="2"/>
        <v>0</v>
      </c>
      <c r="C83" s="6"/>
      <c r="D83" s="1">
        <f t="shared" si="1"/>
        <v>0</v>
      </c>
      <c r="E83"/>
      <c r="F83"/>
      <c r="G83"/>
      <c r="H83"/>
    </row>
    <row r="84" spans="1:8" s="8" customFormat="1" x14ac:dyDescent="0.3">
      <c r="A84" s="5"/>
      <c r="B84" s="1">
        <f t="shared" si="2"/>
        <v>0</v>
      </c>
      <c r="C84" s="6"/>
      <c r="D84" s="1">
        <f t="shared" si="1"/>
        <v>0</v>
      </c>
      <c r="E84"/>
      <c r="F84"/>
      <c r="G84"/>
      <c r="H84"/>
    </row>
    <row r="85" spans="1:8" s="8" customFormat="1" x14ac:dyDescent="0.3">
      <c r="A85" s="5"/>
      <c r="B85" s="1">
        <f t="shared" si="2"/>
        <v>0</v>
      </c>
      <c r="C85" s="6"/>
      <c r="D85" s="1">
        <f t="shared" si="1"/>
        <v>0</v>
      </c>
      <c r="E85"/>
      <c r="F85" s="7"/>
      <c r="G85"/>
      <c r="H85"/>
    </row>
    <row r="86" spans="1:8" s="8" customFormat="1" x14ac:dyDescent="0.3">
      <c r="A86" s="5"/>
      <c r="B86" s="1">
        <f t="shared" si="2"/>
        <v>0</v>
      </c>
      <c r="C86" s="6"/>
      <c r="D86" s="1">
        <f t="shared" si="1"/>
        <v>0</v>
      </c>
      <c r="E86"/>
      <c r="F86"/>
      <c r="G86"/>
      <c r="H86"/>
    </row>
    <row r="87" spans="1:8" s="8" customFormat="1" x14ac:dyDescent="0.3">
      <c r="A87" s="5"/>
      <c r="B87" s="1">
        <f t="shared" si="2"/>
        <v>0</v>
      </c>
      <c r="C87" s="6"/>
      <c r="D87" s="1">
        <f t="shared" si="1"/>
        <v>0</v>
      </c>
      <c r="E87"/>
      <c r="F87"/>
      <c r="G87"/>
      <c r="H87"/>
    </row>
    <row r="88" spans="1:8" s="8" customFormat="1" x14ac:dyDescent="0.3">
      <c r="A88" s="5"/>
      <c r="B88" s="1">
        <f t="shared" si="2"/>
        <v>0</v>
      </c>
      <c r="C88" s="6"/>
      <c r="D88" s="1">
        <f t="shared" si="1"/>
        <v>0</v>
      </c>
      <c r="E88"/>
      <c r="F88"/>
      <c r="G88"/>
      <c r="H88"/>
    </row>
    <row r="89" spans="1:8" s="8" customFormat="1" x14ac:dyDescent="0.3">
      <c r="A89" s="5"/>
      <c r="B89" s="1">
        <f t="shared" si="2"/>
        <v>0</v>
      </c>
      <c r="C89" s="6"/>
      <c r="D89" s="1">
        <f t="shared" si="1"/>
        <v>0</v>
      </c>
      <c r="E89"/>
      <c r="F89"/>
      <c r="G89"/>
      <c r="H89"/>
    </row>
    <row r="90" spans="1:8" s="8" customFormat="1" x14ac:dyDescent="0.3">
      <c r="A90" s="5"/>
      <c r="B90" s="1">
        <f t="shared" si="2"/>
        <v>0</v>
      </c>
      <c r="C90" s="6"/>
      <c r="D90" s="1">
        <f t="shared" si="1"/>
        <v>0</v>
      </c>
      <c r="E90"/>
      <c r="F90"/>
      <c r="G90"/>
      <c r="H90"/>
    </row>
    <row r="91" spans="1:8" s="8" customFormat="1" x14ac:dyDescent="0.3">
      <c r="A91" s="5"/>
      <c r="B91" s="1">
        <f t="shared" si="2"/>
        <v>0</v>
      </c>
      <c r="C91" s="6"/>
      <c r="D91" s="1">
        <f t="shared" si="1"/>
        <v>0</v>
      </c>
      <c r="E91"/>
      <c r="F91"/>
      <c r="G91"/>
      <c r="H91"/>
    </row>
    <row r="92" spans="1:8" s="8" customFormat="1" x14ac:dyDescent="0.3">
      <c r="A92" s="5"/>
      <c r="B92" s="1">
        <f t="shared" si="2"/>
        <v>0</v>
      </c>
      <c r="C92" s="6"/>
      <c r="D92" s="1">
        <f t="shared" si="1"/>
        <v>0</v>
      </c>
      <c r="E92"/>
      <c r="F92"/>
      <c r="G92"/>
      <c r="H92"/>
    </row>
    <row r="93" spans="1:8" s="8" customFormat="1" x14ac:dyDescent="0.3">
      <c r="A93" s="5"/>
      <c r="B93" s="1">
        <f t="shared" si="2"/>
        <v>0</v>
      </c>
      <c r="C93" s="6"/>
      <c r="D93" s="1">
        <f t="shared" si="1"/>
        <v>0</v>
      </c>
      <c r="E93"/>
      <c r="F93"/>
      <c r="G93"/>
      <c r="H93"/>
    </row>
    <row r="94" spans="1:8" s="8" customFormat="1" x14ac:dyDescent="0.3">
      <c r="A94" s="5"/>
      <c r="B94" s="1">
        <f t="shared" si="2"/>
        <v>0</v>
      </c>
      <c r="C94" s="6"/>
      <c r="D94" s="1">
        <f t="shared" si="1"/>
        <v>0</v>
      </c>
      <c r="E94"/>
      <c r="F94"/>
      <c r="G94"/>
      <c r="H94"/>
    </row>
    <row r="95" spans="1:8" s="8" customFormat="1" x14ac:dyDescent="0.3">
      <c r="A95" s="5"/>
      <c r="B95" s="1">
        <f t="shared" si="2"/>
        <v>0</v>
      </c>
      <c r="C95" s="6"/>
      <c r="D95" s="1">
        <f t="shared" si="1"/>
        <v>0</v>
      </c>
      <c r="E95"/>
      <c r="F95"/>
      <c r="G95"/>
      <c r="H95"/>
    </row>
    <row r="96" spans="1:8" s="8" customFormat="1" x14ac:dyDescent="0.3">
      <c r="A96" s="5"/>
      <c r="B96" s="1">
        <f t="shared" si="2"/>
        <v>0</v>
      </c>
      <c r="C96" s="6"/>
      <c r="D96" s="1">
        <f t="shared" si="1"/>
        <v>0</v>
      </c>
      <c r="E96"/>
      <c r="F96" s="7"/>
      <c r="G96"/>
      <c r="H96"/>
    </row>
    <row r="97" spans="1:8" s="8" customFormat="1" x14ac:dyDescent="0.3">
      <c r="A97" s="5"/>
      <c r="B97" s="1">
        <f t="shared" si="2"/>
        <v>0</v>
      </c>
      <c r="C97" s="6"/>
      <c r="D97" s="1">
        <f t="shared" si="1"/>
        <v>0</v>
      </c>
      <c r="E97"/>
      <c r="F97" s="7"/>
      <c r="G97"/>
      <c r="H97"/>
    </row>
    <row r="98" spans="1:8" s="8" customFormat="1" x14ac:dyDescent="0.3">
      <c r="A98" s="5"/>
      <c r="B98" s="1">
        <f t="shared" si="2"/>
        <v>0</v>
      </c>
      <c r="C98" s="6"/>
      <c r="D98" s="1">
        <f t="shared" si="1"/>
        <v>0</v>
      </c>
      <c r="E98"/>
      <c r="F98"/>
      <c r="G98"/>
      <c r="H98"/>
    </row>
    <row r="99" spans="1:8" s="8" customFormat="1" x14ac:dyDescent="0.3">
      <c r="A99" s="5"/>
      <c r="B99" s="1">
        <f t="shared" si="2"/>
        <v>0</v>
      </c>
      <c r="C99" s="6"/>
      <c r="D99" s="1">
        <f t="shared" si="1"/>
        <v>0</v>
      </c>
      <c r="E99"/>
      <c r="F99"/>
      <c r="G99"/>
      <c r="H99"/>
    </row>
    <row r="100" spans="1:8" s="8" customFormat="1" x14ac:dyDescent="0.3">
      <c r="A100" s="5"/>
      <c r="B100" s="1">
        <f t="shared" si="2"/>
        <v>0</v>
      </c>
      <c r="C100" s="6"/>
      <c r="D100" s="1">
        <f t="shared" si="1"/>
        <v>0</v>
      </c>
      <c r="E100"/>
      <c r="F100" s="7"/>
      <c r="G100"/>
      <c r="H100"/>
    </row>
    <row r="101" spans="1:8" s="8" customFormat="1" x14ac:dyDescent="0.3">
      <c r="A101" s="5"/>
      <c r="B101" s="1">
        <f t="shared" si="2"/>
        <v>0</v>
      </c>
      <c r="C101" s="6"/>
      <c r="D101" s="1">
        <f t="shared" si="1"/>
        <v>0</v>
      </c>
      <c r="E101"/>
      <c r="F101" s="7"/>
      <c r="G101"/>
      <c r="H101"/>
    </row>
    <row r="102" spans="1:8" s="8" customFormat="1" x14ac:dyDescent="0.3">
      <c r="A102" s="5"/>
      <c r="B102" s="1">
        <f t="shared" si="2"/>
        <v>0</v>
      </c>
      <c r="C102" s="6"/>
      <c r="D102" s="1">
        <f t="shared" si="1"/>
        <v>0</v>
      </c>
      <c r="E102"/>
      <c r="F102" s="7"/>
      <c r="G102"/>
      <c r="H102"/>
    </row>
    <row r="103" spans="1:8" s="8" customFormat="1" x14ac:dyDescent="0.3">
      <c r="A103" s="5"/>
      <c r="B103" s="1">
        <f t="shared" si="2"/>
        <v>0</v>
      </c>
      <c r="C103" s="6"/>
      <c r="D103" s="1">
        <f t="shared" si="1"/>
        <v>0</v>
      </c>
      <c r="E103"/>
      <c r="F103" s="7"/>
      <c r="G103"/>
      <c r="H103"/>
    </row>
    <row r="104" spans="1:8" s="8" customFormat="1" x14ac:dyDescent="0.3">
      <c r="A104" s="5"/>
      <c r="B104" s="1">
        <f t="shared" si="2"/>
        <v>0</v>
      </c>
      <c r="C104" s="6"/>
      <c r="D104" s="1">
        <f t="shared" si="1"/>
        <v>0</v>
      </c>
      <c r="E104"/>
      <c r="F104"/>
      <c r="G104"/>
      <c r="H104"/>
    </row>
    <row r="105" spans="1:8" s="8" customFormat="1" x14ac:dyDescent="0.3">
      <c r="A105" s="5"/>
      <c r="B105" s="1">
        <f t="shared" si="2"/>
        <v>0</v>
      </c>
      <c r="C105" s="6"/>
      <c r="D105" s="1">
        <f t="shared" si="1"/>
        <v>0</v>
      </c>
      <c r="E105"/>
      <c r="F105"/>
      <c r="G105"/>
      <c r="H105"/>
    </row>
    <row r="106" spans="1:8" s="8" customFormat="1" x14ac:dyDescent="0.3">
      <c r="A106" s="5"/>
      <c r="B106" s="1">
        <f t="shared" si="2"/>
        <v>0</v>
      </c>
      <c r="C106" s="6"/>
      <c r="D106" s="1">
        <f t="shared" si="1"/>
        <v>0</v>
      </c>
      <c r="E106"/>
      <c r="F106"/>
      <c r="G106"/>
      <c r="H106"/>
    </row>
    <row r="107" spans="1:8" s="8" customFormat="1" x14ac:dyDescent="0.3">
      <c r="A107" s="5"/>
      <c r="B107" s="1">
        <f t="shared" si="2"/>
        <v>0</v>
      </c>
      <c r="C107" s="6"/>
      <c r="D107" s="1">
        <f t="shared" si="1"/>
        <v>0</v>
      </c>
      <c r="E107"/>
      <c r="F107"/>
      <c r="G107"/>
      <c r="H107"/>
    </row>
    <row r="108" spans="1:8" s="8" customFormat="1" x14ac:dyDescent="0.3">
      <c r="A108" s="5"/>
      <c r="B108" s="1">
        <f t="shared" si="2"/>
        <v>0</v>
      </c>
      <c r="C108" s="6"/>
      <c r="D108" s="1">
        <f t="shared" si="1"/>
        <v>0</v>
      </c>
      <c r="E108"/>
      <c r="F108"/>
      <c r="G108"/>
      <c r="H108"/>
    </row>
    <row r="109" spans="1:8" s="8" customFormat="1" x14ac:dyDescent="0.3">
      <c r="A109" s="5"/>
      <c r="B109" s="1">
        <f t="shared" si="2"/>
        <v>0</v>
      </c>
      <c r="C109" s="6"/>
      <c r="D109" s="1">
        <f t="shared" si="1"/>
        <v>0</v>
      </c>
      <c r="E109"/>
      <c r="F109"/>
      <c r="G109"/>
      <c r="H109"/>
    </row>
    <row r="110" spans="1:8" s="8" customFormat="1" x14ac:dyDescent="0.3">
      <c r="A110"/>
      <c r="B110" s="1">
        <f t="shared" si="2"/>
        <v>0</v>
      </c>
      <c r="C110" s="1">
        <f>SUM(C3:C109)</f>
        <v>0.5</v>
      </c>
      <c r="D110" s="1">
        <f>SUM(D3:D109)</f>
        <v>26.54</v>
      </c>
      <c r="E110"/>
      <c r="F110"/>
      <c r="G110"/>
      <c r="H110"/>
    </row>
    <row r="111" spans="1:8" s="8" customFormat="1" x14ac:dyDescent="0.3">
      <c r="A111" s="109" t="s">
        <v>74</v>
      </c>
      <c r="B111" s="109"/>
      <c r="C111" s="80">
        <f>IF((D110/C110)&gt;60,60,(D110/C110))</f>
        <v>53.08</v>
      </c>
      <c r="D111"/>
      <c r="E111"/>
      <c r="F111"/>
      <c r="G111"/>
      <c r="H111"/>
    </row>
  </sheetData>
  <sheetProtection algorithmName="SHA-512" hashValue="GazQH+ZMVp6ra2o8bIQ6z+mbXiayKbwZRzV5Mtf5GcBIAy8LcHHay6PNBRiakoiOGpjx1YXstqq3y2zBFq7MkA==" saltValue="k3fAWnIfItGyInGcsqaS0A==" spinCount="100000" sheet="1" objects="1" scenario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1759-11F2-437C-9317-8CE8C093CBB6}">
  <dimension ref="A1:C13"/>
  <sheetViews>
    <sheetView workbookViewId="0">
      <selection activeCell="E4" sqref="E4"/>
    </sheetView>
  </sheetViews>
  <sheetFormatPr defaultRowHeight="14.4" x14ac:dyDescent="0.3"/>
  <cols>
    <col min="1" max="1" width="72.6640625" customWidth="1"/>
    <col min="2" max="2" width="23.88671875" customWidth="1"/>
    <col min="3" max="3" width="21.5546875" customWidth="1"/>
  </cols>
  <sheetData>
    <row r="1" spans="1:3" ht="21.6" customHeight="1" x14ac:dyDescent="0.3">
      <c r="A1" s="92" t="s">
        <v>88</v>
      </c>
      <c r="B1" s="93" t="s">
        <v>91</v>
      </c>
      <c r="C1" s="93" t="s">
        <v>92</v>
      </c>
    </row>
    <row r="2" spans="1:3" x14ac:dyDescent="0.3">
      <c r="A2" s="88" t="s">
        <v>76</v>
      </c>
      <c r="B2" s="90">
        <v>482.63</v>
      </c>
      <c r="C2" s="90">
        <v>490.83</v>
      </c>
    </row>
    <row r="3" spans="1:3" x14ac:dyDescent="0.3">
      <c r="A3" s="89" t="s">
        <v>77</v>
      </c>
      <c r="B3" s="91">
        <v>358.43</v>
      </c>
      <c r="C3" s="91">
        <v>364.52</v>
      </c>
    </row>
    <row r="4" spans="1:3" x14ac:dyDescent="0.3">
      <c r="A4" s="88" t="s">
        <v>78</v>
      </c>
      <c r="B4" s="90">
        <v>8.93</v>
      </c>
      <c r="C4" s="90">
        <v>9.08</v>
      </c>
    </row>
    <row r="5" spans="1:3" x14ac:dyDescent="0.3">
      <c r="A5" s="89" t="s">
        <v>79</v>
      </c>
      <c r="B5" s="91" t="s">
        <v>80</v>
      </c>
      <c r="C5" s="91" t="s">
        <v>80</v>
      </c>
    </row>
    <row r="6" spans="1:3" x14ac:dyDescent="0.3">
      <c r="A6" s="88" t="s">
        <v>81</v>
      </c>
      <c r="B6" s="90" t="s">
        <v>80</v>
      </c>
      <c r="C6" s="90" t="s">
        <v>80</v>
      </c>
    </row>
    <row r="7" spans="1:3" x14ac:dyDescent="0.3">
      <c r="A7" s="89" t="s">
        <v>82</v>
      </c>
      <c r="B7" s="91">
        <v>29.1</v>
      </c>
      <c r="C7" s="91">
        <v>29.68</v>
      </c>
    </row>
    <row r="8" spans="1:3" x14ac:dyDescent="0.3">
      <c r="A8" s="88" t="s">
        <v>42</v>
      </c>
      <c r="B8" s="90">
        <v>779.43</v>
      </c>
      <c r="C8" s="90">
        <v>792.68</v>
      </c>
    </row>
    <row r="9" spans="1:3" x14ac:dyDescent="0.3">
      <c r="A9" s="89" t="s">
        <v>83</v>
      </c>
      <c r="B9" s="91">
        <v>12.95</v>
      </c>
      <c r="C9" s="91">
        <v>13.17</v>
      </c>
    </row>
    <row r="10" spans="1:3" x14ac:dyDescent="0.3">
      <c r="A10" s="88" t="s">
        <v>84</v>
      </c>
      <c r="B10" s="90">
        <v>3.43</v>
      </c>
      <c r="C10" s="90">
        <v>3.49</v>
      </c>
    </row>
    <row r="11" spans="1:3" x14ac:dyDescent="0.3">
      <c r="A11" s="89" t="s">
        <v>85</v>
      </c>
      <c r="B11" s="91">
        <v>11.48</v>
      </c>
      <c r="C11" s="91">
        <v>11.68</v>
      </c>
    </row>
    <row r="12" spans="1:3" x14ac:dyDescent="0.3">
      <c r="A12" s="88" t="s">
        <v>86</v>
      </c>
      <c r="B12" s="90">
        <v>3480.59</v>
      </c>
      <c r="C12" s="90">
        <v>3539.76</v>
      </c>
    </row>
    <row r="13" spans="1:3" x14ac:dyDescent="0.3">
      <c r="A13" s="89" t="s">
        <v>87</v>
      </c>
      <c r="B13" s="91">
        <v>1.89</v>
      </c>
      <c r="C13" s="91">
        <v>1.97</v>
      </c>
    </row>
  </sheetData>
  <sheetProtection algorithmName="SHA-512" hashValue="m6T/tj0YRAIM3bm8Di3rNHif5yTi9z2NnyStgWl4PNLJ/RCHes9MBRecwtOWuQu69h2EXU0y9fZ8qIj6ILbqbA==" saltValue="wUkA8lvJKv6/0hNChQEs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8" ma:contentTypeDescription="Een nieuw document maken." ma:contentTypeScope="" ma:versionID="134fcde43b5df1a2e806c3cb4a6098ae">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7fb5a333342358537a4422ebbd274372"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2TZS4CSEZZKQ-5790877-6496</_dlc_DocId>
    <_dlc_DocIdUrl xmlns="a7621191-6bdc-4d78-a9d9-b2c7bc5e693d">
      <Url>https://kindengezin.sharepoint.com/sites/Werkwijzer/_layouts/15/DocIdRedir.aspx?ID=2TZS4CSEZZKQ-5790877-6496</Url>
      <Description>2TZS4CSEZZKQ-5790877-6496</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Props1.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2.xml><?xml version="1.0" encoding="utf-8"?>
<ds:datastoreItem xmlns:ds="http://schemas.openxmlformats.org/officeDocument/2006/customXml" ds:itemID="{EF14C060-8E8E-4729-9C9A-5F912085A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4.xml><?xml version="1.0" encoding="utf-8"?>
<ds:datastoreItem xmlns:ds="http://schemas.openxmlformats.org/officeDocument/2006/customXml" ds:itemID="{E6CD3BBD-9D8D-487C-8C62-81B50EF020A5}">
  <ds:schemaRefs>
    <ds:schemaRef ds:uri="http://www.w3.org/XML/1998/namespace"/>
    <ds:schemaRef ds:uri="11330fb5-6eae-4d8e-a39b-df126d3da209"/>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a7621191-6bdc-4d78-a9d9-b2c7bc5e693d"/>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Berekening</vt:lpstr>
      <vt:lpstr>Gem leeftijd tot 30 medewerkers</vt:lpstr>
      <vt:lpstr>Gem. leeftijd tot 100 medewerke</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Gezin- en GroepSOO 2016</dc:title>
  <dc:subject/>
  <dc:creator>jessy vandevelde</dc:creator>
  <cp:keywords/>
  <dc:description/>
  <cp:lastModifiedBy>Famke De Vogelaer</cp:lastModifiedBy>
  <cp:revision/>
  <dcterms:created xsi:type="dcterms:W3CDTF">2015-03-02T10:47:31Z</dcterms:created>
  <dcterms:modified xsi:type="dcterms:W3CDTF">2023-12-18T14:16:45Z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ebcc138c-1c20-4a10-80a4-f4bcff493789</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320000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