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kindengezin.sharepoint.com/sites/Werkwijzer/Babys en Peuters/Berekeningsmodules/2025/"/>
    </mc:Choice>
  </mc:AlternateContent>
  <xr:revisionPtr revIDLastSave="140" documentId="8_{2255738A-F172-476E-89A9-4DAC673C7223}" xr6:coauthVersionLast="47" xr6:coauthVersionMax="47" xr10:uidLastSave="{F41AAD1B-3D4B-4051-88AB-28D4700BD20B}"/>
  <bookViews>
    <workbookView xWindow="-108" yWindow="-108" windowWidth="23256" windowHeight="12576" xr2:uid="{00000000-000D-0000-FFFF-FFFF00000000}"/>
  </bookViews>
  <sheets>
    <sheet name="Berekening" sheetId="1" r:id="rId1"/>
    <sheet name="Berekening VIA" sheetId="6" r:id="rId2"/>
    <sheet name="Leeftijd op 1 jan 2024" sheetId="2" r:id="rId3"/>
    <sheet name="Leeftijd op 1 jan 2025" sheetId="3" r:id="rId4"/>
    <sheet name="Prestaties en gemiddeld IKT" sheetId="4" r:id="rId5"/>
    <sheet name="Subsidiebedragen"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6" l="1"/>
  <c r="D48" i="6" s="1"/>
  <c r="E24" i="6"/>
  <c r="D46" i="6" s="1"/>
  <c r="E17" i="6"/>
  <c r="D45" i="6" s="1"/>
  <c r="C39" i="6"/>
  <c r="E31" i="6"/>
  <c r="D47" i="6" s="1"/>
  <c r="C31" i="6"/>
  <c r="C24" i="6"/>
  <c r="C17" i="6"/>
  <c r="E9" i="6"/>
  <c r="D44" i="6" s="1"/>
  <c r="C9" i="6"/>
  <c r="D50" i="6" l="1"/>
  <c r="C18" i="1" l="1"/>
  <c r="K14" i="4"/>
  <c r="D23" i="1" l="1"/>
  <c r="B35" i="6"/>
  <c r="D36" i="6" s="1"/>
  <c r="B13" i="6"/>
  <c r="D14" i="6" s="1"/>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B4"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3" i="2"/>
  <c r="D89" i="1" l="1"/>
  <c r="D82" i="1"/>
  <c r="D71" i="1"/>
  <c r="D64" i="1"/>
  <c r="D52" i="1"/>
  <c r="D36" i="1"/>
  <c r="D3" i="1"/>
  <c r="C93" i="1" l="1"/>
  <c r="E93" i="1" s="1"/>
  <c r="C94" i="1"/>
  <c r="E94" i="1" s="1"/>
  <c r="C95" i="1"/>
  <c r="E95" i="1" s="1"/>
  <c r="C92" i="1"/>
  <c r="E92" i="1" s="1"/>
  <c r="C75" i="1"/>
  <c r="E75" i="1" s="1"/>
  <c r="C76" i="1"/>
  <c r="E76" i="1" s="1"/>
  <c r="C77" i="1"/>
  <c r="E77" i="1" s="1"/>
  <c r="C74" i="1"/>
  <c r="E74" i="1" s="1"/>
  <c r="C56" i="1"/>
  <c r="E56" i="1" s="1"/>
  <c r="C57" i="1"/>
  <c r="E57" i="1" s="1"/>
  <c r="C58" i="1"/>
  <c r="E58" i="1" s="1"/>
  <c r="C55" i="1"/>
  <c r="E55" i="1" s="1"/>
  <c r="C27" i="1"/>
  <c r="C28" i="1"/>
  <c r="C29" i="1"/>
  <c r="C26" i="1"/>
  <c r="D39" i="1" s="1"/>
  <c r="C6" i="1"/>
  <c r="E6" i="1" s="1"/>
  <c r="C7" i="1"/>
  <c r="E7" i="1" s="1"/>
  <c r="C8" i="1"/>
  <c r="E8" i="1" s="1"/>
  <c r="C9" i="1"/>
  <c r="E9" i="1" s="1"/>
  <c r="C40" i="1" l="1"/>
  <c r="E26" i="1"/>
  <c r="E29" i="1"/>
  <c r="E28" i="1"/>
  <c r="E27" i="1"/>
  <c r="E87" i="1"/>
  <c r="E60" i="1" l="1"/>
  <c r="C107"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4" i="4"/>
  <c r="L14"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G7" i="4"/>
  <c r="G6" i="4"/>
  <c r="D110" i="3" l="1"/>
  <c r="C111" i="3" s="1"/>
  <c r="L107" i="4"/>
  <c r="D110" i="2"/>
  <c r="C111" i="2" s="1"/>
  <c r="K107" i="4"/>
  <c r="J107" i="4"/>
  <c r="B3" i="4" s="1"/>
  <c r="C38" i="1" s="1"/>
  <c r="B4" i="4" l="1"/>
  <c r="E97" i="1"/>
  <c r="C110" i="1" s="1"/>
  <c r="C46" i="1" l="1"/>
  <c r="E69" i="1" l="1"/>
  <c r="D42" i="1" l="1"/>
  <c r="E42" i="1" s="1"/>
  <c r="E11" i="1" l="1"/>
  <c r="E79" i="1"/>
  <c r="D49" i="1" l="1"/>
  <c r="E49" i="1" s="1"/>
  <c r="C112" i="1" s="1"/>
  <c r="C106" i="1"/>
  <c r="E31" i="1"/>
  <c r="D115" i="1" l="1"/>
  <c r="C108" i="1"/>
  <c r="C109" i="1" l="1"/>
  <c r="C105" i="1" l="1"/>
  <c r="C104" i="1" l="1"/>
  <c r="D114" i="1" s="1"/>
  <c r="D116" i="1" s="1"/>
</calcChain>
</file>

<file path=xl/sharedStrings.xml><?xml version="1.0" encoding="utf-8"?>
<sst xmlns="http://schemas.openxmlformats.org/spreadsheetml/2006/main" count="212" uniqueCount="119">
  <si>
    <t>RAAM JE SUBSIDIES GEZINSOPVANG en GROEPSOPVANG SOO 2025</t>
  </si>
  <si>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</si>
  <si>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</si>
  <si>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</si>
  <si>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</si>
  <si>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</si>
  <si>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</si>
  <si>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</si>
  <si>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</si>
  <si>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</si>
  <si>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</si>
  <si>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</si>
  <si>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</si>
  <si>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1/1/2024</t>
  </si>
  <si>
    <t>leeftijd medewerkers op 1/1/2025</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</si>
  <si>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</si>
  <si>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</si>
  <si>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</si>
  <si>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</si>
  <si>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</si>
  <si>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</si>
  <si>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</si>
  <si>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</si>
  <si>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</si>
  <si>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</si>
  <si>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</si>
  <si>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</si>
  <si>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</si>
  <si>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</si>
  <si>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</si>
  <si>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</si>
  <si>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</si>
  <si>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</si>
  <si>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</si>
  <si>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</si>
  <si>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</si>
  <si>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</si>
  <si>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Flex Gezinsopvang</t>
  </si>
  <si>
    <t>Gedeelte prestaties</t>
  </si>
  <si>
    <t>Verwacht aantal flexibele prestaties van de subsidiegroep =</t>
  </si>
  <si>
    <t>Gedeelte per plaats</t>
  </si>
  <si>
    <t>Jaarbedrag</t>
  </si>
  <si>
    <t>Periode capaciteit T2</t>
  </si>
  <si>
    <t xml:space="preserve">CAP T2A </t>
  </si>
  <si>
    <t>Totaal</t>
  </si>
  <si>
    <t>Inkomenstarief gemiddelde leeftijd T2A</t>
  </si>
  <si>
    <t>Inkomenstarief prestaties</t>
  </si>
  <si>
    <t>subsidie flexibele Gezinsopvang</t>
  </si>
  <si>
    <t>Te verrekenen</t>
  </si>
  <si>
    <t>Te verrekenen inkomenstarief</t>
  </si>
  <si>
    <t>Te verwachten bedrag van Opgroeien voor 2025:</t>
  </si>
  <si>
    <t>Te verwachten inkomsten via de ouders voor 2025:</t>
  </si>
  <si>
    <t>TOTAAL</t>
  </si>
  <si>
    <t>Berekening gemiddelde leeftijd</t>
  </si>
  <si>
    <t>Geboortedatum</t>
  </si>
  <si>
    <t>Leeftijd</t>
  </si>
  <si>
    <t>werkregime in breukvorm</t>
  </si>
  <si>
    <t>Herleide leeftijd</t>
  </si>
  <si>
    <t>Gemiddelde leeftijd Gezinsopvang Excel</t>
  </si>
  <si>
    <t>Prestaties en gemiddeld inkomenstarief</t>
  </si>
  <si>
    <t>Aantal te voorziene prestaties</t>
  </si>
  <si>
    <t>Gemiddeld inkomenstarief</t>
  </si>
  <si>
    <t>Aantal kalenderdagen</t>
  </si>
  <si>
    <t>Geef de periode  op waarin je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</si>
  <si>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</si>
  <si>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</si>
  <si>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</si>
  <si>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</si>
  <si>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</si>
  <si>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</si>
  <si>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</si>
  <si>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</si>
  <si>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</si>
  <si>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</si>
  <si>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</si>
  <si>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</si>
  <si>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</si>
  <si>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</si>
  <si>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</si>
  <si>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 xml:space="preserve">Subsidiebedragen gezinsopvang en groepsopvang soo </t>
  </si>
  <si>
    <t>Basissubsidie (T1)</t>
  </si>
  <si>
    <t>Subsidie voor inkomenstarief  - Leeftijd  Basisbedrag 20 jaar Tarief A</t>
  </si>
  <si>
    <t>Subsidie voor inkomenstarief - Leeftijd - Bijkomend bedrag per jaar Tarief A</t>
  </si>
  <si>
    <t>Subsidie voor inkomenstarief  - Leeftijd  Basisbedrag 20 jaar Tarief B</t>
  </si>
  <si>
    <t xml:space="preserve"> niet van toepassing </t>
  </si>
  <si>
    <t>Subsidie voor inkomenstarief - Leeftijd - Bijkomend bedrag per jaar Tarief B</t>
  </si>
  <si>
    <t>Subsidie voor inkomenstarief - Prestaties (1)</t>
  </si>
  <si>
    <t>Flexibele gezinsopvang - per plaats</t>
  </si>
  <si>
    <t>Flexibele gezinsopvang - per prestatie</t>
  </si>
  <si>
    <t>Subsidie voor individuele inclusieve opvang</t>
  </si>
  <si>
    <t>Subsidie voor structurele inclusieve opvang</t>
  </si>
  <si>
    <t>Allerlaagste minimumtarief IKT</t>
  </si>
  <si>
    <t>VIA</t>
  </si>
  <si>
    <t>Eindejaarspremie privé (T2) Basisbedrag 20 jaar</t>
  </si>
  <si>
    <t>Eindejaarspremie privé (T2) Aanvullend bedrag per jaar</t>
  </si>
  <si>
    <t>Werkdrukvermindering privé</t>
  </si>
  <si>
    <t>Werkdrukvermindering openbaar (T2)</t>
  </si>
  <si>
    <t>Coördinatiefunctie privé (T2)</t>
  </si>
  <si>
    <t>Coördinatiefunctie openbaar (T2)</t>
  </si>
  <si>
    <t>Koopkrachtondersteuning privé (T2) Basisbedrag 20 jaar</t>
  </si>
  <si>
    <t>Koopkrachtondersteuning privé (T2) Aanvullend bedrag per jaar</t>
  </si>
  <si>
    <t>Managementondersteuning privé (T2)</t>
  </si>
  <si>
    <t>niet opgenomen omwille van gesloten budget</t>
  </si>
  <si>
    <t>RAAM JE SUBSIDIES VIA GEZINSOPVANG en GROEPSOPVANG SOO 2025</t>
  </si>
  <si>
    <t>Managementondersteuning</t>
  </si>
  <si>
    <t>Rechtsvorm organisator</t>
  </si>
  <si>
    <t>Openbaar of Privé</t>
  </si>
  <si>
    <t>Openbaar</t>
  </si>
  <si>
    <t>Privé</t>
  </si>
  <si>
    <t>Eindejaarspremie</t>
  </si>
  <si>
    <t>T2 plaatsen</t>
  </si>
  <si>
    <t>Jaarbedrag privé:</t>
  </si>
  <si>
    <t>CAP T2 op 1/1/2025</t>
  </si>
  <si>
    <t>Werkdrukvermindering</t>
  </si>
  <si>
    <t>Jaarbedrag openbaar:</t>
  </si>
  <si>
    <t>Coördinatiefunctie</t>
  </si>
  <si>
    <t>Koopkrachtondersteuning</t>
  </si>
  <si>
    <t>TOTAAL VIA 2025</t>
  </si>
  <si>
    <t xml:space="preserve">TOTAAL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</si>
</sst>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b/>
      <sz val="14"/>
      <color rgb="FF000000"/>
      <name val="Calibri"/>
      <family val="2"/>
    </font>
    <font>
      <sz val="11"/>
      <color rgb="FF000000"/>
      <name val="Calibri"/>
      <family val="2"/>
    </font>
    <font>
      <sz val="11"/>
      <color rgb="FFFF0000"/>
      <name val="Calibri"/>
      <family val="2"/>
      <scheme val="minor"/>
    </font>
    <font>
      <b/>
      <sz val="11"/>
      <color rgb="FF000000"/>
      <name val="Calibri"/>
      <family val="2"/>
    </font>
    <font>
      <sz val="11"/>
      <color rgb="FF0000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DEBF7"/>
        <bgColor rgb="FF000000"/>
      </patternFill>
    </fill>
    <fill>
      <patternFill patternType="solid">
        <fgColor theme="4" tint="0.39997558519241921"/>
        <bgColor indexed="64"/>
      </patternFill>
    </fill>
    <fill>
      <patternFill patternType="solid">
        <fgColor theme="4"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23">
    <xf numFmtId="0" fontId="0" fillId="0" borderId="0" xfId="0"/>
    <xf numFmtId="0" fontId="0" fillId="0" borderId="0" xfId="0" applyAlignment="1">
      <alignment horizontal="center"/>
    </xf>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1" fillId="0" borderId="0" xfId="0" applyFont="1" applyAlignment="1">
      <alignment horizontal="center"/>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0" fontId="0" fillId="0" borderId="0" xfId="0" applyAlignment="1">
      <alignment horizontal="left"/>
    </xf>
    <xf numFmtId="0" fontId="1" fillId="0" borderId="0" xfId="0" applyFont="1" applyAlignment="1">
      <alignment horizontal="left"/>
    </xf>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0" xfId="0" applyFill="1"/>
    <xf numFmtId="0" fontId="0" fillId="0" borderId="4"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0" borderId="9" xfId="0" applyBorder="1" applyAlignment="1">
      <alignment wrapText="1"/>
    </xf>
    <xf numFmtId="1" fontId="0" fillId="10" borderId="10" xfId="0" applyNumberFormat="1" applyFill="1" applyBorder="1" applyProtection="1">
      <protection locked="0"/>
    </xf>
    <xf numFmtId="1" fontId="0" fillId="10" borderId="15" xfId="0" applyNumberFormat="1" applyFill="1" applyBorder="1" applyProtection="1">
      <protection locked="0"/>
    </xf>
    <xf numFmtId="1" fontId="0" fillId="10" borderId="11" xfId="0" applyNumberFormat="1" applyFill="1" applyBorder="1" applyProtection="1">
      <protection locked="0"/>
    </xf>
    <xf numFmtId="1" fontId="0" fillId="10" borderId="12" xfId="0" applyNumberFormat="1" applyFill="1" applyBorder="1" applyProtection="1">
      <protection locked="0"/>
    </xf>
    <xf numFmtId="1" fontId="0" fillId="10" borderId="16" xfId="0" applyNumberFormat="1" applyFill="1" applyBorder="1" applyProtection="1">
      <protection locked="0"/>
    </xf>
    <xf numFmtId="1" fontId="0" fillId="10" borderId="13"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5" fillId="6" borderId="0" xfId="0" applyFont="1" applyFill="1" applyAlignment="1">
      <alignment horizontal="right"/>
    </xf>
    <xf numFmtId="0" fontId="0" fillId="10" borderId="10" xfId="0" applyFill="1" applyBorder="1" applyProtection="1">
      <protection locked="0"/>
    </xf>
    <xf numFmtId="0" fontId="0" fillId="10" borderId="11" xfId="0" applyFill="1" applyBorder="1" applyProtection="1">
      <protection locked="0"/>
    </xf>
    <xf numFmtId="0" fontId="0" fillId="10" borderId="12" xfId="0" applyFill="1" applyBorder="1" applyProtection="1">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1" xfId="0" applyBorder="1"/>
    <xf numFmtId="0" fontId="2" fillId="0" borderId="0" xfId="0" applyFont="1"/>
    <xf numFmtId="14" fontId="0" fillId="2" borderId="15" xfId="0" applyNumberFormat="1" applyFill="1" applyBorder="1" applyProtection="1">
      <protection locked="0"/>
    </xf>
    <xf numFmtId="14" fontId="1" fillId="0" borderId="0" xfId="0" applyNumberFormat="1" applyFont="1"/>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lignment horizontal="left"/>
    </xf>
    <xf numFmtId="165" fontId="0" fillId="0" borderId="0" xfId="0" applyNumberFormat="1"/>
    <xf numFmtId="4" fontId="0" fillId="7" borderId="0" xfId="0" applyNumberFormat="1" applyFill="1"/>
    <xf numFmtId="4" fontId="0" fillId="5" borderId="0" xfId="0" applyNumberFormat="1" applyFill="1"/>
    <xf numFmtId="4" fontId="1" fillId="5" borderId="0" xfId="0" applyNumberFormat="1" applyFont="1" applyFill="1"/>
    <xf numFmtId="2" fontId="1" fillId="5" borderId="0" xfId="0" applyNumberFormat="1" applyFont="1" applyFill="1"/>
    <xf numFmtId="2" fontId="1" fillId="0" borderId="0" xfId="0" applyNumberFormat="1" applyFont="1" applyAlignment="1">
      <alignment wrapText="1"/>
    </xf>
    <xf numFmtId="0" fontId="7" fillId="0" borderId="22" xfId="0" applyFont="1" applyBorder="1"/>
    <xf numFmtId="0" fontId="7" fillId="11" borderId="22" xfId="0" applyFont="1" applyFill="1" applyBorder="1"/>
    <xf numFmtId="0" fontId="8" fillId="0" borderId="0" xfId="0" applyFont="1"/>
    <xf numFmtId="0" fontId="9" fillId="11" borderId="22" xfId="0" applyFont="1" applyFill="1" applyBorder="1"/>
    <xf numFmtId="0" fontId="10" fillId="13" borderId="24" xfId="0" applyFont="1" applyFill="1" applyBorder="1"/>
    <xf numFmtId="0" fontId="10" fillId="0" borderId="24" xfId="0" applyFont="1" applyBorder="1"/>
    <xf numFmtId="0" fontId="7" fillId="11" borderId="22" xfId="0" applyFont="1" applyFill="1" applyBorder="1" applyAlignment="1">
      <alignment wrapText="1"/>
    </xf>
    <xf numFmtId="0" fontId="0" fillId="0" borderId="27" xfId="0" applyBorder="1"/>
    <xf numFmtId="0" fontId="0" fillId="0" borderId="28" xfId="0" applyBorder="1"/>
    <xf numFmtId="0" fontId="0" fillId="0" borderId="24" xfId="0" applyBorder="1"/>
    <xf numFmtId="0" fontId="2" fillId="7" borderId="27" xfId="0" applyFont="1" applyFill="1" applyBorder="1"/>
    <xf numFmtId="0" fontId="2" fillId="7" borderId="28" xfId="0" applyFont="1" applyFill="1" applyBorder="1"/>
    <xf numFmtId="0" fontId="1" fillId="3" borderId="27" xfId="0" applyFont="1" applyFill="1" applyBorder="1"/>
    <xf numFmtId="0" fontId="0" fillId="3" borderId="28" xfId="0" applyFill="1" applyBorder="1"/>
    <xf numFmtId="0" fontId="1" fillId="0" borderId="27" xfId="0" applyFont="1" applyBorder="1"/>
    <xf numFmtId="14" fontId="0" fillId="2" borderId="27" xfId="0" applyNumberFormat="1" applyFill="1" applyBorder="1" applyProtection="1">
      <protection locked="0"/>
    </xf>
    <xf numFmtId="0" fontId="0" fillId="7" borderId="27" xfId="0" applyFill="1" applyBorder="1"/>
    <xf numFmtId="0" fontId="0" fillId="7" borderId="28" xfId="0" applyFill="1" applyBorder="1"/>
    <xf numFmtId="0" fontId="0" fillId="0" borderId="29" xfId="0" applyBorder="1"/>
    <xf numFmtId="0" fontId="0" fillId="0" borderId="23" xfId="0" applyBorder="1"/>
    <xf numFmtId="2" fontId="1" fillId="6" borderId="23" xfId="0" applyNumberFormat="1" applyFont="1" applyFill="1" applyBorder="1"/>
    <xf numFmtId="4" fontId="0" fillId="0" borderId="23" xfId="0" applyNumberFormat="1" applyBorder="1"/>
    <xf numFmtId="0" fontId="0" fillId="0" borderId="30" xfId="0" applyBorder="1"/>
    <xf numFmtId="0" fontId="0" fillId="0" borderId="0" xfId="0" applyAlignment="1">
      <alignment horizontal="right"/>
    </xf>
    <xf numFmtId="2" fontId="0" fillId="3" borderId="0" xfId="0" applyNumberFormat="1" applyFill="1"/>
    <xf numFmtId="1" fontId="0" fillId="10" borderId="0" xfId="0" applyNumberFormat="1" applyFill="1"/>
    <xf numFmtId="0" fontId="3" fillId="7" borderId="0" xfId="0" applyFont="1" applyFill="1" applyAlignment="1">
      <alignment horizontal="center" wrapText="1"/>
    </xf>
    <xf numFmtId="0" fontId="3" fillId="7" borderId="0" xfId="0" applyFont="1" applyFill="1" applyAlignment="1">
      <alignment horizontal="center"/>
    </xf>
    <xf numFmtId="0" fontId="0" fillId="0" borderId="0" xfId="0" applyAlignment="1">
      <alignment horizontal="left"/>
    </xf>
    <xf numFmtId="0" fontId="1" fillId="0" borderId="0" xfId="0" applyFont="1" applyAlignment="1">
      <alignment horizontal="center"/>
    </xf>
    <xf numFmtId="0" fontId="5" fillId="6" borderId="0" xfId="0" applyFont="1" applyFill="1" applyAlignment="1">
      <alignment horizontal="right"/>
    </xf>
    <xf numFmtId="0" fontId="0" fillId="0" borderId="0" xfId="0" applyAlignment="1">
      <alignment horizontal="center"/>
    </xf>
    <xf numFmtId="0" fontId="1" fillId="0" borderId="27" xfId="0" applyFont="1" applyBorder="1" applyAlignment="1">
      <alignment horizontal="center"/>
    </xf>
    <xf numFmtId="0" fontId="3" fillId="7" borderId="31" xfId="0" applyFont="1" applyFill="1" applyBorder="1" applyAlignment="1">
      <alignment horizontal="center" wrapText="1"/>
    </xf>
    <xf numFmtId="0" fontId="3" fillId="7" borderId="32" xfId="0" applyFont="1" applyFill="1" applyBorder="1" applyAlignment="1">
      <alignment horizontal="center"/>
    </xf>
    <xf numFmtId="0" fontId="3" fillId="7" borderId="33" xfId="0" applyFont="1" applyFill="1" applyBorder="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6" fillId="12" borderId="25" xfId="0" applyFont="1" applyFill="1" applyBorder="1" applyAlignment="1">
      <alignment horizontal="center" vertical="center"/>
    </xf>
    <xf numFmtId="0" fontId="6" fillId="12" borderId="26" xfId="0" applyFont="1" applyFill="1" applyBorder="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1409701</xdr:colOff>
      <xdr:row>15</xdr:row>
      <xdr:rowOff>142876</xdr:rowOff>
    </xdr:from>
    <xdr:to>
      <xdr:col>4</xdr:col>
      <xdr:colOff>792480</xdr:colOff>
      <xdr:row>16</xdr:row>
      <xdr:rowOff>53340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00501" y="3152776"/>
          <a:ext cx="2103119" cy="93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34</xdr:row>
      <xdr:rowOff>0</xdr:rowOff>
    </xdr:from>
    <xdr:to>
      <xdr:col>16</xdr:col>
      <xdr:colOff>213359</xdr:colOff>
      <xdr:row>41</xdr:row>
      <xdr:rowOff>83820</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8953500" y="7002780"/>
          <a:ext cx="5760719" cy="13639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50</xdr:row>
      <xdr:rowOff>171450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734300" y="10906125"/>
          <a:ext cx="5562600" cy="1343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gemiddelde inkomenstarief van vorig jaar: Dit vind je terug op je betaalbrief van het voorschot (Vul dit getal in, in vakje C47)</a:t>
          </a:r>
        </a:p>
        <a:p>
          <a:endParaRPr lang="nl-NL" sz="1100" baseline="0"/>
        </a:p>
        <a:p>
          <a:r>
            <a:rPr lang="nl-NL" sz="1100" baseline="0"/>
            <a:t>- op basis van je gepresteerde opvangdagen 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45720</xdr:rowOff>
    </xdr:from>
    <xdr:to>
      <xdr:col>6</xdr:col>
      <xdr:colOff>510540</xdr:colOff>
      <xdr:row>46</xdr:row>
      <xdr:rowOff>123825</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a:off x="4131946" y="10020300"/>
          <a:ext cx="3815714" cy="781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971550</xdr:colOff>
      <xdr:row>89</xdr:row>
      <xdr:rowOff>100965</xdr:rowOff>
    </xdr:from>
    <xdr:to>
      <xdr:col>11</xdr:col>
      <xdr:colOff>219075</xdr:colOff>
      <xdr:row>91</xdr:row>
      <xdr:rowOff>152400</xdr:rowOff>
    </xdr:to>
    <xdr:sp macro="" textlink="">
      <xdr:nvSpPr>
        <xdr:cNvPr id="11" name="Tekstvak 10">
          <a:extLst>
            <a:ext uri="{FF2B5EF4-FFF2-40B4-BE49-F238E27FC236}">
              <a16:creationId xmlns:a16="http://schemas.microsoft.com/office/drawing/2014/main" id="{00000000-0008-0000-0000-00000B000000}"/>
            </a:ext>
          </a:extLst>
        </xdr:cNvPr>
        <xdr:cNvSpPr txBox="1"/>
      </xdr:nvSpPr>
      <xdr:spPr>
        <a:xfrm>
          <a:off x="7349490" y="18145125"/>
          <a:ext cx="3430905" cy="41719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Noteer hier je totaal aantal plaatsen T2A</a:t>
          </a:r>
          <a:endParaRPr lang="nl-NL" sz="1100"/>
        </a:p>
      </xdr:txBody>
    </xdr:sp>
    <xdr:clientData/>
  </xdr:twoCellAnchor>
  <xdr:twoCellAnchor>
    <xdr:from>
      <xdr:col>4</xdr:col>
      <xdr:colOff>0</xdr:colOff>
      <xdr:row>90</xdr:row>
      <xdr:rowOff>126683</xdr:rowOff>
    </xdr:from>
    <xdr:to>
      <xdr:col>5</xdr:col>
      <xdr:colOff>971550</xdr:colOff>
      <xdr:row>91</xdr:row>
      <xdr:rowOff>83820</xdr:rowOff>
    </xdr:to>
    <xdr:cxnSp macro="">
      <xdr:nvCxnSpPr>
        <xdr:cNvPr id="14" name="Rechte verbindingslijn met pijl 13">
          <a:extLst>
            <a:ext uri="{FF2B5EF4-FFF2-40B4-BE49-F238E27FC236}">
              <a16:creationId xmlns:a16="http://schemas.microsoft.com/office/drawing/2014/main" id="{00000000-0008-0000-0000-00000E000000}"/>
            </a:ext>
          </a:extLst>
        </xdr:cNvPr>
        <xdr:cNvCxnSpPr>
          <a:stCxn id="11" idx="1"/>
        </xdr:cNvCxnSpPr>
      </xdr:nvCxnSpPr>
      <xdr:spPr>
        <a:xfrm flipH="1">
          <a:off x="5311140" y="18498503"/>
          <a:ext cx="2038350" cy="1400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1466850</xdr:colOff>
      <xdr:row>16</xdr:row>
      <xdr:rowOff>114301</xdr:rowOff>
    </xdr:from>
    <xdr:to>
      <xdr:col>4</xdr:col>
      <xdr:colOff>765810</xdr:colOff>
      <xdr:row>18</xdr:row>
      <xdr:rowOff>7620</xdr:rowOff>
    </xdr:to>
    <xdr:cxnSp macro="">
      <xdr:nvCxnSpPr>
        <xdr:cNvPr id="16" name="Rechte verbindingslijn met pijl 15">
          <a:extLst>
            <a:ext uri="{FF2B5EF4-FFF2-40B4-BE49-F238E27FC236}">
              <a16:creationId xmlns:a16="http://schemas.microsoft.com/office/drawing/2014/main" id="{00000000-0008-0000-0000-000010000000}"/>
            </a:ext>
          </a:extLst>
        </xdr:cNvPr>
        <xdr:cNvCxnSpPr>
          <a:stCxn id="17" idx="1"/>
        </xdr:cNvCxnSpPr>
      </xdr:nvCxnSpPr>
      <xdr:spPr>
        <a:xfrm flipH="1" flipV="1">
          <a:off x="4057650" y="3307081"/>
          <a:ext cx="2019300" cy="2743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765810</xdr:colOff>
      <xdr:row>13</xdr:row>
      <xdr:rowOff>22860</xdr:rowOff>
    </xdr:from>
    <xdr:to>
      <xdr:col>16</xdr:col>
      <xdr:colOff>590550</xdr:colOff>
      <xdr:row>23</xdr:row>
      <xdr:rowOff>7620</xdr:rowOff>
    </xdr:to>
    <xdr:sp macro="" textlink="">
      <xdr:nvSpPr>
        <xdr:cNvPr id="17" name="Tekstvak 16">
          <a:extLst>
            <a:ext uri="{FF2B5EF4-FFF2-40B4-BE49-F238E27FC236}">
              <a16:creationId xmlns:a16="http://schemas.microsoft.com/office/drawing/2014/main" id="{00000000-0008-0000-0000-000011000000}"/>
            </a:ext>
          </a:extLst>
        </xdr:cNvPr>
        <xdr:cNvSpPr txBox="1"/>
      </xdr:nvSpPr>
      <xdr:spPr>
        <a:xfrm>
          <a:off x="6076950" y="2667000"/>
          <a:ext cx="8199120" cy="1828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2025, zal gebeuren op basis van de gegevens van 1/1/2025 en 1/1/2026. Aangezien je situatie op 1/1/2026 nog niet gekend is, maken we deze raming op basis van een jaar voordien. De effectieve subsidie kan dus afwijken.</a:t>
          </a:r>
          <a:endParaRPr lang="nl-NL">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2024? Dan kan je deze hier invullen. Wil je zelf de gemiddelde leeftijd berekenen, dan kan je dit op het tweede en derde tabblad. Op het tweede tabblad vul je de gegevens van de medewerkers in die in dienst waren op 1/1/2024, op het derde tabblad de gegevens van de medewerkers op 1/1/2025 (het getal moet steeds liggen tusen 20 en 60 jaar)</a:t>
          </a:r>
          <a:endParaRPr lang="nl-NL">
            <a:effectLst/>
          </a:endParaRPr>
        </a:p>
        <a:p>
          <a:r>
            <a:rPr lang="nl-NL" sz="1100" baseline="0">
              <a:solidFill>
                <a:schemeClr val="dk1"/>
              </a:solidFill>
              <a:effectLst/>
              <a:latin typeface="+mn-lt"/>
              <a:ea typeface="+mn-ea"/>
              <a:cs typeface="+mn-cs"/>
            </a:rPr>
            <a:t>Het getal dat je onderaan uitkomt, vul je hier in.</a:t>
          </a:r>
          <a:endParaRPr lang="nl-NL">
            <a:effectLst/>
          </a:endParaRPr>
        </a:p>
        <a:p>
          <a:r>
            <a:rPr lang="nl-NL" sz="1100" baseline="0">
              <a:solidFill>
                <a:schemeClr val="dk1"/>
              </a:solidFill>
              <a:effectLst/>
              <a:latin typeface="+mn-lt"/>
              <a:ea typeface="+mn-ea"/>
              <a:cs typeface="+mn-cs"/>
            </a:rPr>
            <a:t>Was je op 1 januari 2025 nog geen organisator kinderopvang, dan kan je de gemiddelde leeftijd van je medewerkers bij de start van je werking berekenen op het tweede tabblad en vul je ditzelfde cijfer zowel in C16 als C17 in</a:t>
          </a:r>
          <a:endParaRPr lang="nl-N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8" name="Tekstvak 7">
          <a:extLst>
            <a:ext uri="{FF2B5EF4-FFF2-40B4-BE49-F238E27FC236}">
              <a16:creationId xmlns:a16="http://schemas.microsoft.com/office/drawing/2014/main" id="{00000000-0008-0000-0200-000008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9" name="Rechte verbindingslijn met pijl 8">
          <a:extLst>
            <a:ext uri="{FF2B5EF4-FFF2-40B4-BE49-F238E27FC236}">
              <a16:creationId xmlns:a16="http://schemas.microsoft.com/office/drawing/2014/main" id="{00000000-0008-0000-0200-000009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942975</xdr:colOff>
      <xdr:row>0</xdr:row>
      <xdr:rowOff>114299</xdr:rowOff>
    </xdr:from>
    <xdr:to>
      <xdr:col>14</xdr:col>
      <xdr:colOff>600075</xdr:colOff>
      <xdr:row>10</xdr:row>
      <xdr:rowOff>85724</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725275" y="114299"/>
          <a:ext cx="7515225" cy="14954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7</xdr:col>
      <xdr:colOff>942975</xdr:colOff>
      <xdr:row>0</xdr:row>
      <xdr:rowOff>114299</xdr:rowOff>
    </xdr:from>
    <xdr:to>
      <xdr:col>14</xdr:col>
      <xdr:colOff>600075</xdr:colOff>
      <xdr:row>10</xdr:row>
      <xdr:rowOff>167640</xdr:rowOff>
    </xdr:to>
    <xdr:sp macro="" textlink="">
      <xdr:nvSpPr>
        <xdr:cNvPr id="4" name="Tekstvak 3">
          <a:extLst>
            <a:ext uri="{FF2B5EF4-FFF2-40B4-BE49-F238E27FC236}">
              <a16:creationId xmlns:a16="http://schemas.microsoft.com/office/drawing/2014/main" id="{00000000-0008-0000-0300-000004000000}"/>
            </a:ext>
          </a:extLst>
        </xdr:cNvPr>
        <xdr:cNvSpPr txBox="1"/>
      </xdr:nvSpPr>
      <xdr:spPr>
        <a:xfrm>
          <a:off x="11199495" y="114299"/>
          <a:ext cx="7688580" cy="220218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5" name="Rechte verbindingslijn met pijl 4">
          <a:extLst>
            <a:ext uri="{FF2B5EF4-FFF2-40B4-BE49-F238E27FC236}">
              <a16:creationId xmlns:a16="http://schemas.microsoft.com/office/drawing/2014/main" id="{00000000-0008-0000-0300-000005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tabSelected="1" topLeftCell="A13" zoomScaleNormal="100" zoomScaleSheetLayoutView="100" workbookViewId="0">
      <selection activeCell="D28" sqref="D28"/>
    </sheetView>
  </sheetViews>
  <sheetFormatPr defaultColWidth="9.109375" defaultRowHeight="14.4" x14ac:dyDescent="0.3"/>
  <cols>
    <col min="1" max="1" width="19.6640625" style="25" customWidth="1"/>
    <col min="2" max="2" width="18.109375" style="25" customWidth="1"/>
    <col min="3" max="3" width="22.33203125" style="25" customWidth="1"/>
    <col min="4" max="4" width="17.33203125" style="25" customWidth="1"/>
    <col min="5" max="5" width="15.5546875" style="25" customWidth="1"/>
    <col min="6" max="6" width="27.33203125" style="25" customWidth="1"/>
    <col min="7" max="16384" width="9.109375" style="25"/>
  </cols>
  <sheetData>
    <row r="1" spans="1:6" ht="67.95" customHeight="1" x14ac:dyDescent="0.45">
      <c r="A1" s="102" t="s">
        <v>0</v>
      </c>
      <c r="B1" s="103"/>
      <c r="C1" s="103"/>
      <c r="D1" s="103"/>
      <c r="E1" s="103"/>
      <c r="F1" s="103"/>
    </row>
    <row r="2" spans="1:6" x14ac:dyDescent="0.3">
      <c r="A2"/>
      <c r="B2"/>
      <c r="C2" t="s">
        <v>1</v>
      </c>
      <c r="D2">
        <v>365</v>
      </c>
      <c r="E2"/>
      <c r="F2"/>
    </row>
    <row r="3" spans="1:6" ht="18" x14ac:dyDescent="0.35">
      <c r="A3" s="14" t="s">
        <v>2</v>
      </c>
      <c r="B3" s="15"/>
      <c r="C3" s="16" t="s">
        <v>3</v>
      </c>
      <c r="D3" s="71">
        <f>Subsidiebedragen!B2</f>
        <v>499.17</v>
      </c>
      <c r="E3" s="15"/>
      <c r="F3" s="15"/>
    </row>
    <row r="4" spans="1:6" x14ac:dyDescent="0.3">
      <c r="A4" s="105" t="s">
        <v>4</v>
      </c>
      <c r="B4" s="105"/>
      <c r="C4" s="1"/>
      <c r="D4"/>
      <c r="E4"/>
      <c r="F4"/>
    </row>
    <row r="5" spans="1:6" x14ac:dyDescent="0.3">
      <c r="A5" s="3" t="s">
        <v>5</v>
      </c>
      <c r="B5" s="3" t="s">
        <v>6</v>
      </c>
      <c r="C5" s="3" t="s">
        <v>7</v>
      </c>
      <c r="D5" s="3" t="s">
        <v>8</v>
      </c>
      <c r="E5" s="3" t="s">
        <v>9</v>
      </c>
      <c r="F5"/>
    </row>
    <row r="6" spans="1:6" x14ac:dyDescent="0.3">
      <c r="A6" s="19"/>
      <c r="B6" s="19">
        <v>46022</v>
      </c>
      <c r="C6">
        <f>IF(OR(A6="",B6=""),0,B6-A6+1)</f>
        <v>0</v>
      </c>
      <c r="D6" s="18">
        <v>0</v>
      </c>
      <c r="E6" s="24">
        <f>D6*$D$3*($C6/$D$2)</f>
        <v>0</v>
      </c>
      <c r="F6"/>
    </row>
    <row r="7" spans="1:6" x14ac:dyDescent="0.3">
      <c r="A7" s="19"/>
      <c r="B7" s="19"/>
      <c r="C7">
        <f t="shared" ref="C7:C9" si="0">IF(OR(A7="",B7=""),0,B7-A7+1)</f>
        <v>0</v>
      </c>
      <c r="D7" s="18">
        <v>0</v>
      </c>
      <c r="E7" s="24">
        <f>D7*$D$3*($C7/$D$2)</f>
        <v>0</v>
      </c>
      <c r="F7"/>
    </row>
    <row r="8" spans="1:6" x14ac:dyDescent="0.3">
      <c r="A8" s="19"/>
      <c r="B8" s="19"/>
      <c r="C8">
        <f t="shared" si="0"/>
        <v>0</v>
      </c>
      <c r="D8" s="18">
        <v>0</v>
      </c>
      <c r="E8" s="24">
        <f t="shared" ref="E8:E9" si="1">D8*$D$3*($C8/$D$2)</f>
        <v>0</v>
      </c>
      <c r="F8"/>
    </row>
    <row r="9" spans="1:6" x14ac:dyDescent="0.3">
      <c r="A9" s="19"/>
      <c r="B9" s="19"/>
      <c r="C9">
        <f t="shared" si="0"/>
        <v>0</v>
      </c>
      <c r="D9" s="18">
        <v>0</v>
      </c>
      <c r="E9" s="24">
        <f t="shared" si="1"/>
        <v>0</v>
      </c>
      <c r="F9"/>
    </row>
    <row r="10" spans="1:6" x14ac:dyDescent="0.3">
      <c r="A10"/>
      <c r="B10"/>
      <c r="C10"/>
      <c r="D10"/>
      <c r="E10" s="51" t="s">
        <v>10</v>
      </c>
      <c r="F10"/>
    </row>
    <row r="11" spans="1:6" x14ac:dyDescent="0.3">
      <c r="A11"/>
      <c r="B11"/>
      <c r="C11"/>
      <c r="D11"/>
      <c r="E11" s="30">
        <f>SUM(E6:E9)</f>
        <v>0</v>
      </c>
      <c r="F11"/>
    </row>
    <row r="12" spans="1:6" x14ac:dyDescent="0.3">
      <c r="A12"/>
      <c r="B12"/>
      <c r="C12"/>
      <c r="D12"/>
      <c r="E12"/>
      <c r="F12"/>
    </row>
    <row r="13" spans="1:6" s="26" customFormat="1" ht="18" x14ac:dyDescent="0.35">
      <c r="A13" s="14" t="s">
        <v>11</v>
      </c>
      <c r="B13" s="14"/>
      <c r="C13" s="14"/>
      <c r="D13" s="14"/>
      <c r="E13" s="14"/>
      <c r="F13" s="14"/>
    </row>
    <row r="14" spans="1:6" x14ac:dyDescent="0.3">
      <c r="A14"/>
      <c r="B14"/>
      <c r="C14"/>
      <c r="D14"/>
      <c r="E14"/>
      <c r="F14"/>
    </row>
    <row r="15" spans="1:6" s="27" customFormat="1" x14ac:dyDescent="0.3">
      <c r="A15" s="8" t="s">
        <v>12</v>
      </c>
      <c r="B15" s="8"/>
      <c r="C15" s="9"/>
      <c r="D15" s="8"/>
      <c r="E15" s="8"/>
      <c r="F15" s="8"/>
    </row>
    <row r="16" spans="1:6" x14ac:dyDescent="0.3">
      <c r="A16" s="29" t="s">
        <v>13</v>
      </c>
      <c r="B16" s="29"/>
      <c r="C16" s="68"/>
      <c r="D16"/>
      <c r="E16"/>
      <c r="F16"/>
    </row>
    <row r="17" spans="1:6" ht="15" thickBot="1" x14ac:dyDescent="0.35">
      <c r="A17" s="29" t="s">
        <v>14</v>
      </c>
      <c r="B17" s="29"/>
      <c r="C17" s="68"/>
      <c r="D17"/>
      <c r="E17"/>
      <c r="F17"/>
    </row>
    <row r="18" spans="1:6" ht="15" thickBot="1" x14ac:dyDescent="0.35">
      <c r="A18" s="29"/>
      <c r="B18" s="29" t="s">
        <v>12</v>
      </c>
      <c r="C18" s="69">
        <f>_xlfn.FLOOR.MATH(C16+C17)/2</f>
        <v>0</v>
      </c>
      <c r="D18"/>
      <c r="E18"/>
      <c r="F18"/>
    </row>
    <row r="19" spans="1:6" x14ac:dyDescent="0.3">
      <c r="A19" s="29"/>
      <c r="B19" s="29"/>
      <c r="C19" s="23"/>
      <c r="D19"/>
      <c r="E19"/>
      <c r="F19"/>
    </row>
    <row r="20" spans="1:6" x14ac:dyDescent="0.3">
      <c r="A20" s="28"/>
      <c r="B20" s="28"/>
      <c r="C20"/>
      <c r="D20"/>
      <c r="E20"/>
      <c r="F20"/>
    </row>
    <row r="21" spans="1:6" s="27" customFormat="1" x14ac:dyDescent="0.3">
      <c r="A21" s="8" t="s">
        <v>15</v>
      </c>
      <c r="B21" s="8"/>
      <c r="C21" s="9"/>
      <c r="D21" s="8"/>
      <c r="E21" s="8"/>
      <c r="F21" s="8"/>
    </row>
    <row r="22" spans="1:6" x14ac:dyDescent="0.3">
      <c r="A22"/>
      <c r="B22"/>
      <c r="C22"/>
      <c r="D22"/>
      <c r="E22"/>
      <c r="F22"/>
    </row>
    <row r="23" spans="1:6" x14ac:dyDescent="0.3">
      <c r="A23" s="4" t="s">
        <v>16</v>
      </c>
      <c r="B23" s="7"/>
      <c r="C23" s="10" t="s">
        <v>3</v>
      </c>
      <c r="D23" s="11">
        <f>Subsidiebedragen!B3+(Subsidiebedragen!B4*(C18-20))</f>
        <v>186.12</v>
      </c>
      <c r="E23" s="7"/>
      <c r="F23" s="7"/>
    </row>
    <row r="24" spans="1:6" x14ac:dyDescent="0.3">
      <c r="A24" s="105" t="s">
        <v>4</v>
      </c>
      <c r="B24" s="105"/>
      <c r="C24" s="1"/>
      <c r="D24"/>
      <c r="E24"/>
      <c r="F24"/>
    </row>
    <row r="25" spans="1:6" x14ac:dyDescent="0.3">
      <c r="A25" s="3" t="s">
        <v>5</v>
      </c>
      <c r="B25" s="3" t="s">
        <v>6</v>
      </c>
      <c r="C25" s="3" t="s">
        <v>7</v>
      </c>
      <c r="D25" s="3" t="s">
        <v>17</v>
      </c>
      <c r="E25" s="3" t="s">
        <v>9</v>
      </c>
      <c r="F25"/>
    </row>
    <row r="26" spans="1:6" x14ac:dyDescent="0.3">
      <c r="A26" s="19"/>
      <c r="B26" s="19">
        <v>46022</v>
      </c>
      <c r="C26">
        <f>IF(OR(A26="",B26=""),0,B26-A26+1)</f>
        <v>0</v>
      </c>
      <c r="D26" s="18">
        <v>0</v>
      </c>
      <c r="E26" s="24">
        <f>D26*D$23*C26/$D$2</f>
        <v>0</v>
      </c>
      <c r="F26"/>
    </row>
    <row r="27" spans="1:6" x14ac:dyDescent="0.3">
      <c r="A27" s="19"/>
      <c r="B27" s="19"/>
      <c r="C27">
        <f t="shared" ref="C27:C29" si="2">IF(OR(A27="",B27=""),0,B27-A27+1)</f>
        <v>0</v>
      </c>
      <c r="D27" s="18">
        <v>0</v>
      </c>
      <c r="E27" s="24">
        <f>D27*D$23*C27/$D$2</f>
        <v>0</v>
      </c>
      <c r="F27"/>
    </row>
    <row r="28" spans="1:6" x14ac:dyDescent="0.3">
      <c r="A28" s="19"/>
      <c r="B28" s="19"/>
      <c r="C28">
        <f t="shared" si="2"/>
        <v>0</v>
      </c>
      <c r="D28" s="18">
        <v>0</v>
      </c>
      <c r="E28" s="24">
        <f t="shared" ref="E28" si="3">D28*D$23*C28/$D$2</f>
        <v>0</v>
      </c>
      <c r="F28"/>
    </row>
    <row r="29" spans="1:6" x14ac:dyDescent="0.3">
      <c r="A29" s="19"/>
      <c r="B29" s="19"/>
      <c r="C29">
        <f t="shared" si="2"/>
        <v>0</v>
      </c>
      <c r="D29" s="18">
        <v>0</v>
      </c>
      <c r="E29" s="24">
        <f>D29*D$23*C29/$D$2</f>
        <v>0</v>
      </c>
      <c r="F29"/>
    </row>
    <row r="30" spans="1:6" x14ac:dyDescent="0.3">
      <c r="A30"/>
      <c r="B30"/>
      <c r="C30"/>
      <c r="D30"/>
      <c r="E30" s="3" t="s">
        <v>10</v>
      </c>
      <c r="F30"/>
    </row>
    <row r="31" spans="1:6" x14ac:dyDescent="0.3">
      <c r="A31"/>
      <c r="B31"/>
      <c r="C31"/>
      <c r="D31"/>
      <c r="E31" s="30">
        <f>SUM(E26:E30)</f>
        <v>0</v>
      </c>
      <c r="F31"/>
    </row>
    <row r="32" spans="1:6" x14ac:dyDescent="0.3">
      <c r="A32"/>
      <c r="B32"/>
      <c r="C32"/>
      <c r="D32"/>
      <c r="E32"/>
      <c r="F32"/>
    </row>
    <row r="33" spans="1:6" x14ac:dyDescent="0.3">
      <c r="A33" s="4" t="s">
        <v>18</v>
      </c>
      <c r="B33" s="7"/>
      <c r="C33" s="10"/>
      <c r="D33" s="11" t="s">
        <v>19</v>
      </c>
      <c r="E33" s="7"/>
      <c r="F33" s="7"/>
    </row>
    <row r="34" spans="1:6" x14ac:dyDescent="0.3">
      <c r="A34" s="4"/>
      <c r="B34" s="7"/>
      <c r="C34" s="10"/>
      <c r="D34" s="11"/>
      <c r="E34" s="7"/>
      <c r="F34" s="7"/>
    </row>
    <row r="35" spans="1:6" x14ac:dyDescent="0.3">
      <c r="A35"/>
      <c r="B35"/>
      <c r="C35"/>
      <c r="D35"/>
      <c r="E35" s="24"/>
      <c r="F35"/>
    </row>
    <row r="36" spans="1:6" s="27" customFormat="1" x14ac:dyDescent="0.3">
      <c r="A36" s="8" t="s">
        <v>20</v>
      </c>
      <c r="B36" s="8"/>
      <c r="C36" s="12" t="s">
        <v>21</v>
      </c>
      <c r="D36" s="72">
        <f>Subsidiebedragen!B7</f>
        <v>32.979999999999997</v>
      </c>
      <c r="E36" s="8"/>
      <c r="F36" s="8"/>
    </row>
    <row r="37" spans="1:6" x14ac:dyDescent="0.3">
      <c r="A37"/>
      <c r="B37"/>
      <c r="C37"/>
      <c r="D37" s="3"/>
      <c r="E37" s="6"/>
      <c r="F37"/>
    </row>
    <row r="38" spans="1:6" x14ac:dyDescent="0.3">
      <c r="A38" s="107" t="s">
        <v>22</v>
      </c>
      <c r="B38" s="107"/>
      <c r="C38" s="48">
        <f>'Prestaties en gemiddeld IKT'!B3</f>
        <v>0</v>
      </c>
      <c r="D38" s="3"/>
      <c r="E38" s="6"/>
      <c r="F38"/>
    </row>
    <row r="39" spans="1:6" x14ac:dyDescent="0.3">
      <c r="A39" s="107" t="s">
        <v>23</v>
      </c>
      <c r="B39" s="107"/>
      <c r="C39" s="22"/>
      <c r="D39">
        <f>ROUND(((D26*220*(C26/D2))+(D29*220*(C29/D2))+(D27*220*(C27/D2))+(D28*220*(C28/D2)))*(C39/100),4)</f>
        <v>0</v>
      </c>
      <c r="E39" s="6"/>
      <c r="F39"/>
    </row>
    <row r="40" spans="1:6" x14ac:dyDescent="0.3">
      <c r="A40" s="107" t="s">
        <v>24</v>
      </c>
      <c r="B40" s="107"/>
      <c r="C40">
        <f>ROUND(((D26*220*(C26/365)*120%)+(D29*220*(C29/365)*120%)+(D27*220*(C27/365)*120%)+(D28*220*(C28/365)*120%)),4)</f>
        <v>0</v>
      </c>
      <c r="D40"/>
      <c r="E40"/>
      <c r="F40"/>
    </row>
    <row r="41" spans="1:6" x14ac:dyDescent="0.3">
      <c r="A41"/>
      <c r="B41"/>
      <c r="C41"/>
      <c r="D41"/>
      <c r="E41" s="3" t="s">
        <v>10</v>
      </c>
      <c r="F41"/>
    </row>
    <row r="42" spans="1:6" x14ac:dyDescent="0.3">
      <c r="A42"/>
      <c r="B42"/>
      <c r="C42" t="s">
        <v>25</v>
      </c>
      <c r="D42">
        <f>IF(C39="",MIN(C40,C38),MIN(C40,D39))</f>
        <v>0</v>
      </c>
      <c r="E42" s="30">
        <f>D42*D36</f>
        <v>0</v>
      </c>
      <c r="F42"/>
    </row>
    <row r="43" spans="1:6" x14ac:dyDescent="0.3">
      <c r="A43"/>
      <c r="B43"/>
      <c r="C43"/>
      <c r="D43"/>
      <c r="E43"/>
      <c r="F43"/>
    </row>
    <row r="44" spans="1:6" s="27" customFormat="1" x14ac:dyDescent="0.3">
      <c r="A44" s="8" t="s">
        <v>26</v>
      </c>
      <c r="B44" s="8"/>
      <c r="C44" s="12"/>
      <c r="D44" s="13"/>
      <c r="E44" s="8"/>
      <c r="F44" s="8"/>
    </row>
    <row r="45" spans="1:6" x14ac:dyDescent="0.3">
      <c r="A45"/>
      <c r="B45"/>
      <c r="C45"/>
      <c r="D45"/>
      <c r="E45"/>
      <c r="F45"/>
    </row>
    <row r="46" spans="1:6" x14ac:dyDescent="0.3">
      <c r="A46" s="107" t="s">
        <v>27</v>
      </c>
      <c r="B46" s="107"/>
      <c r="C46" t="e">
        <f>'Prestaties en gemiddeld IKT'!B4</f>
        <v>#DIV/0!</v>
      </c>
      <c r="D46" s="49"/>
      <c r="E46"/>
      <c r="F46"/>
    </row>
    <row r="47" spans="1:6" x14ac:dyDescent="0.3">
      <c r="A47" s="107" t="s">
        <v>28</v>
      </c>
      <c r="B47" s="107"/>
      <c r="C47" s="22"/>
      <c r="D47" s="2"/>
      <c r="E47"/>
      <c r="F47"/>
    </row>
    <row r="48" spans="1:6" x14ac:dyDescent="0.3">
      <c r="A48"/>
      <c r="B48"/>
      <c r="C48"/>
      <c r="D48"/>
      <c r="E48" s="3" t="s">
        <v>10</v>
      </c>
      <c r="F48"/>
    </row>
    <row r="49" spans="1:6" x14ac:dyDescent="0.3">
      <c r="A49"/>
      <c r="B49"/>
      <c r="C49" t="s">
        <v>29</v>
      </c>
      <c r="D49" t="e">
        <f>IF(C47="",C46*D42,C47*D42)</f>
        <v>#DIV/0!</v>
      </c>
      <c r="E49" s="30" t="e">
        <f>D49</f>
        <v>#DIV/0!</v>
      </c>
      <c r="F49"/>
    </row>
    <row r="50" spans="1:6" x14ac:dyDescent="0.3">
      <c r="A50"/>
      <c r="B50"/>
      <c r="C50"/>
      <c r="D50"/>
      <c r="E50"/>
      <c r="F50"/>
    </row>
    <row r="51" spans="1:6" ht="16.5" customHeight="1" x14ac:dyDescent="0.3">
      <c r="A51"/>
      <c r="B51"/>
      <c r="C51"/>
      <c r="D51"/>
      <c r="E51"/>
      <c r="F51"/>
    </row>
    <row r="52" spans="1:6" ht="18" x14ac:dyDescent="0.35">
      <c r="A52" s="14" t="s">
        <v>30</v>
      </c>
      <c r="B52" s="15"/>
      <c r="C52" s="16" t="s">
        <v>3</v>
      </c>
      <c r="D52" s="71">
        <f>Subsidiebedragen!B8</f>
        <v>806.16</v>
      </c>
      <c r="E52" s="15"/>
      <c r="F52" s="15"/>
    </row>
    <row r="53" spans="1:6" x14ac:dyDescent="0.3">
      <c r="A53" s="105" t="s">
        <v>4</v>
      </c>
      <c r="B53" s="105"/>
      <c r="C53" s="1"/>
      <c r="D53"/>
      <c r="E53"/>
      <c r="F53"/>
    </row>
    <row r="54" spans="1:6" x14ac:dyDescent="0.3">
      <c r="A54" s="3" t="s">
        <v>5</v>
      </c>
      <c r="B54" s="3" t="s">
        <v>6</v>
      </c>
      <c r="C54" s="3" t="s">
        <v>7</v>
      </c>
      <c r="D54" s="3" t="s">
        <v>31</v>
      </c>
      <c r="E54" s="3" t="s">
        <v>9</v>
      </c>
      <c r="F54"/>
    </row>
    <row r="55" spans="1:6" x14ac:dyDescent="0.3">
      <c r="A55" s="19">
        <v>45658</v>
      </c>
      <c r="B55" s="19">
        <v>46022</v>
      </c>
      <c r="C55">
        <f>IF(OR(A55="",B55=""),0,B55-A55+1)</f>
        <v>365</v>
      </c>
      <c r="D55" s="18">
        <v>0</v>
      </c>
      <c r="E55" s="24">
        <f>D55*D$52*C55/$D$2</f>
        <v>0</v>
      </c>
      <c r="F55"/>
    </row>
    <row r="56" spans="1:6" x14ac:dyDescent="0.3">
      <c r="A56" s="19"/>
      <c r="B56" s="19"/>
      <c r="C56">
        <f t="shared" ref="C56:C58" si="4">IF(OR(A56="",B56=""),0,B56-A56+1)</f>
        <v>0</v>
      </c>
      <c r="D56" s="18">
        <v>0</v>
      </c>
      <c r="E56" s="24">
        <f>D56*D$52*C56/$D$2</f>
        <v>0</v>
      </c>
      <c r="F56"/>
    </row>
    <row r="57" spans="1:6" x14ac:dyDescent="0.3">
      <c r="A57" s="19"/>
      <c r="B57" s="19"/>
      <c r="C57">
        <f t="shared" si="4"/>
        <v>0</v>
      </c>
      <c r="D57" s="18">
        <v>0</v>
      </c>
      <c r="E57" s="24">
        <f>D57*D$52*C57/$D$2</f>
        <v>0</v>
      </c>
      <c r="F57"/>
    </row>
    <row r="58" spans="1:6" x14ac:dyDescent="0.3">
      <c r="A58" s="19"/>
      <c r="B58" s="19"/>
      <c r="C58">
        <f t="shared" si="4"/>
        <v>0</v>
      </c>
      <c r="D58" s="18">
        <v>0</v>
      </c>
      <c r="E58" s="24">
        <f>D58*D$52*C58/$D$2</f>
        <v>0</v>
      </c>
      <c r="F58"/>
    </row>
    <row r="59" spans="1:6" x14ac:dyDescent="0.3">
      <c r="A59"/>
      <c r="B59"/>
      <c r="C59"/>
      <c r="D59"/>
      <c r="E59" s="3" t="s">
        <v>10</v>
      </c>
      <c r="F59"/>
    </row>
    <row r="60" spans="1:6" x14ac:dyDescent="0.3">
      <c r="A60"/>
      <c r="B60"/>
      <c r="C60"/>
      <c r="D60"/>
      <c r="E60" s="50">
        <f>SUM(E55:E59)</f>
        <v>0</v>
      </c>
      <c r="F60"/>
    </row>
    <row r="61" spans="1:6" x14ac:dyDescent="0.3">
      <c r="A61"/>
      <c r="B61"/>
      <c r="C61"/>
      <c r="D61"/>
      <c r="E61"/>
      <c r="F61"/>
    </row>
    <row r="62" spans="1:6" x14ac:dyDescent="0.3">
      <c r="A62"/>
      <c r="B62"/>
      <c r="C62"/>
      <c r="D62"/>
      <c r="E62"/>
      <c r="F62"/>
    </row>
    <row r="63" spans="1:6" x14ac:dyDescent="0.3">
      <c r="A63"/>
      <c r="B63"/>
      <c r="C63"/>
      <c r="D63"/>
      <c r="E63"/>
      <c r="F63"/>
    </row>
    <row r="64" spans="1:6" ht="18" x14ac:dyDescent="0.35">
      <c r="A64" s="14" t="s">
        <v>32</v>
      </c>
      <c r="B64" s="15"/>
      <c r="C64" s="16" t="s">
        <v>33</v>
      </c>
      <c r="D64" s="71">
        <f>Subsidiebedragen!B11</f>
        <v>11.88</v>
      </c>
      <c r="E64" s="15"/>
      <c r="F64" s="15"/>
    </row>
    <row r="65" spans="1:6" x14ac:dyDescent="0.3">
      <c r="A65"/>
      <c r="B65"/>
      <c r="C65"/>
      <c r="D65"/>
      <c r="E65"/>
      <c r="F65"/>
    </row>
    <row r="66" spans="1:6" x14ac:dyDescent="0.3">
      <c r="A66" s="104" t="s">
        <v>34</v>
      </c>
      <c r="B66" s="104"/>
      <c r="C66" s="104"/>
      <c r="D66" s="104"/>
      <c r="E66" s="22">
        <v>0</v>
      </c>
      <c r="F66"/>
    </row>
    <row r="67" spans="1:6" x14ac:dyDescent="0.3">
      <c r="A67"/>
      <c r="B67"/>
      <c r="C67"/>
      <c r="D67"/>
      <c r="E67"/>
      <c r="F67"/>
    </row>
    <row r="68" spans="1:6" x14ac:dyDescent="0.3">
      <c r="A68"/>
      <c r="B68"/>
      <c r="C68"/>
      <c r="D68"/>
      <c r="E68" s="3" t="s">
        <v>10</v>
      </c>
      <c r="F68"/>
    </row>
    <row r="69" spans="1:6" x14ac:dyDescent="0.3">
      <c r="A69"/>
      <c r="B69"/>
      <c r="C69"/>
      <c r="D69"/>
      <c r="E69" s="30">
        <f>E66*D64</f>
        <v>0</v>
      </c>
      <c r="F69"/>
    </row>
    <row r="70" spans="1:6" x14ac:dyDescent="0.3">
      <c r="A70"/>
      <c r="B70"/>
      <c r="C70"/>
      <c r="D70"/>
      <c r="E70"/>
      <c r="F70"/>
    </row>
    <row r="71" spans="1:6" ht="18" x14ac:dyDescent="0.35">
      <c r="A71" s="14" t="s">
        <v>35</v>
      </c>
      <c r="B71" s="15"/>
      <c r="C71" s="16" t="s">
        <v>3</v>
      </c>
      <c r="D71" s="71">
        <f>Subsidiebedragen!B12</f>
        <v>3599.94</v>
      </c>
      <c r="E71" s="15"/>
      <c r="F71" s="15"/>
    </row>
    <row r="72" spans="1:6" x14ac:dyDescent="0.3">
      <c r="A72" s="105" t="s">
        <v>4</v>
      </c>
      <c r="B72" s="105"/>
      <c r="C72" s="1"/>
      <c r="D72"/>
      <c r="E72"/>
      <c r="F72"/>
    </row>
    <row r="73" spans="1:6" x14ac:dyDescent="0.3">
      <c r="A73" s="3" t="s">
        <v>5</v>
      </c>
      <c r="B73" s="3" t="s">
        <v>6</v>
      </c>
      <c r="C73" s="3" t="s">
        <v>7</v>
      </c>
      <c r="D73" s="3" t="s">
        <v>36</v>
      </c>
      <c r="E73" s="3" t="s">
        <v>9</v>
      </c>
      <c r="F73"/>
    </row>
    <row r="74" spans="1:6" x14ac:dyDescent="0.3">
      <c r="A74" s="19">
        <v>45658</v>
      </c>
      <c r="B74" s="19">
        <v>46022</v>
      </c>
      <c r="C74">
        <f>IF(OR(A74="",B74=""),0,B74-A74+1)</f>
        <v>365</v>
      </c>
      <c r="D74" s="18">
        <v>0</v>
      </c>
      <c r="E74" s="24">
        <f>D74*D$71*C74/$D$2</f>
        <v>0</v>
      </c>
      <c r="F74"/>
    </row>
    <row r="75" spans="1:6" x14ac:dyDescent="0.3">
      <c r="A75" s="19"/>
      <c r="B75" s="19"/>
      <c r="C75">
        <f t="shared" ref="C75:C77" si="5">IF(OR(A75="",B75=""),0,B75-A75+1)</f>
        <v>0</v>
      </c>
      <c r="D75" s="18">
        <v>0</v>
      </c>
      <c r="E75" s="24">
        <f>D75*D$71*C75/$D$2</f>
        <v>0</v>
      </c>
      <c r="F75"/>
    </row>
    <row r="76" spans="1:6" x14ac:dyDescent="0.3">
      <c r="A76" s="19"/>
      <c r="B76" s="19"/>
      <c r="C76">
        <f t="shared" si="5"/>
        <v>0</v>
      </c>
      <c r="D76" s="18">
        <v>0</v>
      </c>
      <c r="E76" s="24">
        <f>D76*D$71*C76/$D$2</f>
        <v>0</v>
      </c>
      <c r="F76"/>
    </row>
    <row r="77" spans="1:6" x14ac:dyDescent="0.3">
      <c r="A77" s="19"/>
      <c r="B77" s="19"/>
      <c r="C77">
        <f t="shared" si="5"/>
        <v>0</v>
      </c>
      <c r="D77" s="18">
        <v>0</v>
      </c>
      <c r="E77" s="24">
        <f>D77*D$71*C77/$D$2</f>
        <v>0</v>
      </c>
      <c r="F77"/>
    </row>
    <row r="78" spans="1:6" x14ac:dyDescent="0.3">
      <c r="A78"/>
      <c r="B78"/>
      <c r="C78"/>
      <c r="D78"/>
      <c r="E78" s="3" t="s">
        <v>10</v>
      </c>
      <c r="F78"/>
    </row>
    <row r="79" spans="1:6" x14ac:dyDescent="0.3">
      <c r="A79"/>
      <c r="B79"/>
      <c r="C79"/>
      <c r="D79"/>
      <c r="E79" s="50">
        <f>SUM(E74:E78)</f>
        <v>0</v>
      </c>
      <c r="F79"/>
    </row>
    <row r="80" spans="1:6" x14ac:dyDescent="0.3">
      <c r="A80"/>
      <c r="B80"/>
      <c r="C80"/>
      <c r="D80"/>
      <c r="E80"/>
      <c r="F80"/>
    </row>
    <row r="81" spans="1:8" ht="18" x14ac:dyDescent="0.35">
      <c r="A81" s="14" t="s">
        <v>37</v>
      </c>
      <c r="B81" s="15"/>
      <c r="C81" s="16"/>
      <c r="D81" s="15"/>
      <c r="E81" s="15"/>
      <c r="F81" s="15"/>
      <c r="G81" s="15"/>
      <c r="H81" s="15"/>
    </row>
    <row r="82" spans="1:8" s="27" customFormat="1" x14ac:dyDescent="0.3">
      <c r="A82" s="8" t="s">
        <v>38</v>
      </c>
      <c r="B82" s="8"/>
      <c r="C82" s="9" t="s">
        <v>33</v>
      </c>
      <c r="D82" s="73">
        <f>Subsidiebedragen!B10</f>
        <v>3.55</v>
      </c>
      <c r="E82" s="8"/>
      <c r="F82" s="8"/>
      <c r="G82" s="8"/>
      <c r="H82" s="8"/>
    </row>
    <row r="83" spans="1:8" s="3" customFormat="1" x14ac:dyDescent="0.3">
      <c r="C83" s="66"/>
    </row>
    <row r="84" spans="1:8" x14ac:dyDescent="0.3">
      <c r="A84" s="104" t="s">
        <v>39</v>
      </c>
      <c r="B84" s="104"/>
      <c r="C84" s="104"/>
      <c r="D84" s="104"/>
      <c r="E84" s="22">
        <v>0</v>
      </c>
      <c r="F84"/>
      <c r="G84"/>
      <c r="H84"/>
    </row>
    <row r="85" spans="1:8" x14ac:dyDescent="0.3">
      <c r="A85"/>
      <c r="B85"/>
      <c r="C85"/>
      <c r="D85"/>
      <c r="E85"/>
      <c r="F85"/>
      <c r="G85"/>
      <c r="H85"/>
    </row>
    <row r="86" spans="1:8" x14ac:dyDescent="0.3">
      <c r="A86"/>
      <c r="B86"/>
      <c r="C86"/>
      <c r="D86"/>
      <c r="E86" s="3" t="s">
        <v>10</v>
      </c>
      <c r="F86" s="3"/>
      <c r="G86" s="3"/>
      <c r="H86"/>
    </row>
    <row r="87" spans="1:8" x14ac:dyDescent="0.3">
      <c r="A87"/>
      <c r="B87"/>
      <c r="C87"/>
      <c r="D87"/>
      <c r="E87" s="30">
        <f>E84*D82</f>
        <v>0</v>
      </c>
      <c r="F87" s="49"/>
      <c r="G87" s="24"/>
      <c r="H87"/>
    </row>
    <row r="88" spans="1:8" x14ac:dyDescent="0.3">
      <c r="A88"/>
      <c r="B88"/>
      <c r="C88"/>
      <c r="D88"/>
      <c r="E88"/>
      <c r="F88"/>
      <c r="G88"/>
      <c r="H88"/>
    </row>
    <row r="89" spans="1:8" s="27" customFormat="1" x14ac:dyDescent="0.3">
      <c r="A89" s="8" t="s">
        <v>40</v>
      </c>
      <c r="B89" s="8"/>
      <c r="C89" s="9" t="s">
        <v>41</v>
      </c>
      <c r="D89" s="73">
        <f>Subsidiebedragen!B9</f>
        <v>13.39</v>
      </c>
      <c r="E89" s="8"/>
      <c r="F89" s="8"/>
      <c r="G89" s="8"/>
      <c r="H89" s="8"/>
    </row>
    <row r="90" spans="1:8" x14ac:dyDescent="0.3">
      <c r="A90" s="105" t="s">
        <v>42</v>
      </c>
      <c r="B90" s="105"/>
      <c r="C90" s="1"/>
      <c r="D90"/>
      <c r="E90"/>
      <c r="F90"/>
      <c r="G90"/>
      <c r="H90"/>
    </row>
    <row r="91" spans="1:8" x14ac:dyDescent="0.3">
      <c r="A91" s="3" t="s">
        <v>5</v>
      </c>
      <c r="B91" s="3" t="s">
        <v>6</v>
      </c>
      <c r="C91" s="3" t="s">
        <v>7</v>
      </c>
      <c r="D91" s="3" t="s">
        <v>43</v>
      </c>
      <c r="E91" s="3" t="s">
        <v>9</v>
      </c>
      <c r="F91"/>
      <c r="G91"/>
      <c r="H91"/>
    </row>
    <row r="92" spans="1:8" x14ac:dyDescent="0.3">
      <c r="A92" s="19">
        <v>45658</v>
      </c>
      <c r="B92" s="19">
        <v>46022</v>
      </c>
      <c r="C92">
        <f>IF(OR(A92="",B92=""),0,B92-A92+1)</f>
        <v>365</v>
      </c>
      <c r="D92" s="18">
        <v>0</v>
      </c>
      <c r="E92" s="24">
        <f>D92*D$89*C92/$D$2</f>
        <v>0</v>
      </c>
      <c r="F92"/>
      <c r="G92"/>
      <c r="H92"/>
    </row>
    <row r="93" spans="1:8" x14ac:dyDescent="0.3">
      <c r="A93" s="19"/>
      <c r="B93" s="19"/>
      <c r="C93">
        <f t="shared" ref="C93:C95" si="6">IF(OR(A93="",B93=""),0,B93-A93+1)</f>
        <v>0</v>
      </c>
      <c r="D93" s="18">
        <v>0</v>
      </c>
      <c r="E93" s="24">
        <f>D93*D$89*C93/$D$2</f>
        <v>0</v>
      </c>
      <c r="F93"/>
      <c r="G93"/>
      <c r="H93"/>
    </row>
    <row r="94" spans="1:8" x14ac:dyDescent="0.3">
      <c r="A94" s="19"/>
      <c r="B94" s="19"/>
      <c r="C94">
        <f t="shared" si="6"/>
        <v>0</v>
      </c>
      <c r="D94" s="18">
        <v>0</v>
      </c>
      <c r="E94" s="24">
        <f>D94*D$89*C94/$D$2</f>
        <v>0</v>
      </c>
      <c r="F94"/>
      <c r="G94"/>
      <c r="H94"/>
    </row>
    <row r="95" spans="1:8" x14ac:dyDescent="0.3">
      <c r="A95" s="19"/>
      <c r="B95" s="19"/>
      <c r="C95">
        <f t="shared" si="6"/>
        <v>0</v>
      </c>
      <c r="D95" s="18">
        <v>0</v>
      </c>
      <c r="E95" s="24">
        <f>D95*D$89*C95/$D$2</f>
        <v>0</v>
      </c>
      <c r="F95"/>
      <c r="G95"/>
      <c r="H95"/>
    </row>
    <row r="96" spans="1:8" x14ac:dyDescent="0.3">
      <c r="A96"/>
      <c r="B96"/>
      <c r="C96"/>
      <c r="D96"/>
      <c r="E96" s="3" t="s">
        <v>10</v>
      </c>
      <c r="F96" s="3"/>
      <c r="G96" s="3"/>
      <c r="H96"/>
    </row>
    <row r="97" spans="1:8" x14ac:dyDescent="0.3">
      <c r="A97"/>
      <c r="B97"/>
      <c r="C97"/>
      <c r="D97"/>
      <c r="E97" s="30">
        <f>SUM(E92:E96)</f>
        <v>0</v>
      </c>
      <c r="F97" s="49"/>
      <c r="G97" s="24"/>
      <c r="H97"/>
    </row>
    <row r="98" spans="1:8" x14ac:dyDescent="0.3">
      <c r="A98"/>
      <c r="B98"/>
      <c r="C98"/>
      <c r="D98"/>
      <c r="E98"/>
      <c r="F98"/>
    </row>
    <row r="99" spans="1:8" x14ac:dyDescent="0.3">
      <c r="A99"/>
      <c r="B99"/>
      <c r="C99"/>
      <c r="D99"/>
      <c r="E99"/>
      <c r="F99"/>
    </row>
    <row r="100" spans="1:8" x14ac:dyDescent="0.3">
      <c r="A100"/>
      <c r="B100"/>
      <c r="C100"/>
      <c r="D100"/>
      <c r="E100"/>
      <c r="F100"/>
    </row>
    <row r="101" spans="1:8" x14ac:dyDescent="0.3">
      <c r="A101"/>
      <c r="B101"/>
      <c r="C101"/>
      <c r="D101"/>
      <c r="E101"/>
      <c r="F101"/>
    </row>
    <row r="102" spans="1:8" ht="18" x14ac:dyDescent="0.35">
      <c r="A102" s="14" t="s">
        <v>44</v>
      </c>
      <c r="B102" s="15"/>
      <c r="C102" s="16"/>
      <c r="D102" s="15"/>
      <c r="E102" s="15"/>
      <c r="F102" s="15"/>
    </row>
    <row r="103" spans="1:8" x14ac:dyDescent="0.3">
      <c r="A103"/>
      <c r="B103"/>
      <c r="C103" s="17" t="s">
        <v>41</v>
      </c>
      <c r="D103" s="17"/>
      <c r="E103" s="17"/>
      <c r="F103"/>
    </row>
    <row r="104" spans="1:8" x14ac:dyDescent="0.3">
      <c r="A104" s="104" t="s">
        <v>2</v>
      </c>
      <c r="B104" s="104"/>
      <c r="C104" s="24">
        <f>E11</f>
        <v>0</v>
      </c>
      <c r="D104" s="24"/>
      <c r="E104" s="24"/>
      <c r="F104"/>
    </row>
    <row r="105" spans="1:8" x14ac:dyDescent="0.3">
      <c r="A105" s="104" t="s">
        <v>45</v>
      </c>
      <c r="B105" s="104"/>
      <c r="C105" s="24">
        <f>E31</f>
        <v>0</v>
      </c>
      <c r="D105" s="24"/>
      <c r="E105" s="24"/>
      <c r="F105"/>
    </row>
    <row r="106" spans="1:8" x14ac:dyDescent="0.3">
      <c r="A106" s="104" t="s">
        <v>46</v>
      </c>
      <c r="B106" s="104"/>
      <c r="C106" s="24">
        <f>E42</f>
        <v>0</v>
      </c>
      <c r="D106" s="24"/>
      <c r="E106" s="24"/>
      <c r="F106"/>
    </row>
    <row r="107" spans="1:8" x14ac:dyDescent="0.3">
      <c r="A107" s="28" t="s">
        <v>30</v>
      </c>
      <c r="B107" s="28"/>
      <c r="C107" s="24">
        <f>E60</f>
        <v>0</v>
      </c>
      <c r="D107" s="24"/>
      <c r="E107" s="24"/>
      <c r="F107"/>
    </row>
    <row r="108" spans="1:8" x14ac:dyDescent="0.3">
      <c r="A108" s="104" t="s">
        <v>32</v>
      </c>
      <c r="B108" s="104"/>
      <c r="C108" s="24">
        <f>E69</f>
        <v>0</v>
      </c>
      <c r="D108" s="24"/>
      <c r="E108" s="24"/>
      <c r="F108"/>
    </row>
    <row r="109" spans="1:8" x14ac:dyDescent="0.3">
      <c r="A109" s="104" t="s">
        <v>35</v>
      </c>
      <c r="B109" s="104"/>
      <c r="C109" s="24">
        <f>E79</f>
        <v>0</v>
      </c>
      <c r="D109" s="24"/>
      <c r="E109" s="24"/>
      <c r="F109"/>
    </row>
    <row r="110" spans="1:8" x14ac:dyDescent="0.3">
      <c r="A110" s="104" t="s">
        <v>47</v>
      </c>
      <c r="B110" s="104"/>
      <c r="C110" s="24">
        <f>E97+E87</f>
        <v>0</v>
      </c>
      <c r="D110" s="24"/>
      <c r="E110" s="24"/>
      <c r="F110"/>
    </row>
    <row r="111" spans="1:8" x14ac:dyDescent="0.3">
      <c r="A111"/>
      <c r="B111"/>
      <c r="C111" s="17" t="s">
        <v>48</v>
      </c>
      <c r="D111" s="17"/>
      <c r="E111" s="17"/>
      <c r="F111"/>
    </row>
    <row r="112" spans="1:8" x14ac:dyDescent="0.3">
      <c r="A112" s="104" t="s">
        <v>49</v>
      </c>
      <c r="B112" s="104"/>
      <c r="C112" s="24" t="e">
        <f>E49</f>
        <v>#DIV/0!</v>
      </c>
      <c r="D112" s="24"/>
      <c r="E112" s="51"/>
      <c r="F112"/>
    </row>
    <row r="113" spans="1:6" x14ac:dyDescent="0.3">
      <c r="A113"/>
      <c r="B113"/>
      <c r="C113"/>
      <c r="D113"/>
      <c r="E113"/>
      <c r="F113"/>
    </row>
    <row r="114" spans="1:6" x14ac:dyDescent="0.3">
      <c r="A114" s="106" t="s">
        <v>50</v>
      </c>
      <c r="B114" s="106"/>
      <c r="C114" s="106"/>
      <c r="D114" s="52" t="e">
        <f>SUM(C104:C110)-C112</f>
        <v>#DIV/0!</v>
      </c>
      <c r="E114"/>
      <c r="F114"/>
    </row>
    <row r="115" spans="1:6" x14ac:dyDescent="0.3">
      <c r="A115" s="106" t="s">
        <v>51</v>
      </c>
      <c r="B115" s="106"/>
      <c r="C115" s="106"/>
      <c r="D115" s="52" t="e">
        <f>C112</f>
        <v>#DIV/0!</v>
      </c>
      <c r="E115"/>
      <c r="F115"/>
    </row>
    <row r="116" spans="1:6" x14ac:dyDescent="0.3">
      <c r="A116" s="53"/>
      <c r="B116" s="53"/>
      <c r="C116" s="54" t="s">
        <v>52</v>
      </c>
      <c r="D116" s="52" t="e">
        <f>D114+D115</f>
        <v>#DIV/0!</v>
      </c>
      <c r="E116"/>
      <c r="F116"/>
    </row>
    <row r="117" spans="1:6" x14ac:dyDescent="0.3">
      <c r="A117"/>
      <c r="B117"/>
      <c r="C117"/>
      <c r="D117"/>
      <c r="E117"/>
      <c r="F117"/>
    </row>
  </sheetData>
  <sheetProtection algorithmName="SHA-512" hashValue="bmTWTFQ+0UTY1wakexh3i4NR7OjyzDGddS9nZttafHwtnwN1hYkqA7aXnucjSg7SjocJHOFoOxv8/wP35uP00A==" saltValue="xT7FA0+6jgtqBhOYuKJ2eQ==" spinCount="100000" sheet="1"/>
  <mergeCells count="22">
    <mergeCell ref="A114:C114"/>
    <mergeCell ref="A115:C115"/>
    <mergeCell ref="A40:B40"/>
    <mergeCell ref="A38:B38"/>
    <mergeCell ref="A46:B46"/>
    <mergeCell ref="A47:B47"/>
    <mergeCell ref="A39:B39"/>
    <mergeCell ref="A109:B109"/>
    <mergeCell ref="A110:B110"/>
    <mergeCell ref="A112:B112"/>
    <mergeCell ref="A104:B104"/>
    <mergeCell ref="A105:B105"/>
    <mergeCell ref="A108:B108"/>
    <mergeCell ref="A53:B53"/>
    <mergeCell ref="A1:F1"/>
    <mergeCell ref="A106:B106"/>
    <mergeCell ref="A66:D66"/>
    <mergeCell ref="A72:B72"/>
    <mergeCell ref="A4:B4"/>
    <mergeCell ref="A24:B24"/>
    <mergeCell ref="A84:D84"/>
    <mergeCell ref="A90:B90"/>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1DED-574E-43A1-8FA4-4095329880BC}">
  <dimension ref="A1:AD50"/>
  <sheetViews>
    <sheetView workbookViewId="0">
      <selection activeCell="C4" sqref="C4"/>
    </sheetView>
  </sheetViews>
  <sheetFormatPr defaultRowHeight="14.4" x14ac:dyDescent="0.3"/>
  <cols>
    <col min="1" max="1" width="21.77734375" customWidth="1"/>
    <col min="2" max="2" width="18.109375" customWidth="1"/>
    <col min="3" max="3" width="22.33203125" customWidth="1"/>
    <col min="4" max="4" width="17.33203125" customWidth="1"/>
    <col min="5" max="5" width="15.5546875" customWidth="1"/>
    <col min="6" max="6" width="27.33203125" customWidth="1"/>
  </cols>
  <sheetData>
    <row r="1" spans="1:30" ht="45" customHeight="1" x14ac:dyDescent="0.45">
      <c r="A1" s="109" t="s">
        <v>103</v>
      </c>
      <c r="B1" s="110"/>
      <c r="C1" s="110"/>
      <c r="D1" s="110"/>
      <c r="E1" s="110"/>
      <c r="F1" s="111"/>
    </row>
    <row r="2" spans="1:30" x14ac:dyDescent="0.3">
      <c r="A2" s="83"/>
      <c r="F2" s="84"/>
    </row>
    <row r="3" spans="1:30" x14ac:dyDescent="0.3">
      <c r="A3" s="83"/>
      <c r="B3" s="3" t="s">
        <v>106</v>
      </c>
      <c r="F3" s="84"/>
    </row>
    <row r="4" spans="1:30" x14ac:dyDescent="0.3">
      <c r="A4" s="90" t="s">
        <v>105</v>
      </c>
      <c r="B4" s="19"/>
      <c r="F4" s="84"/>
      <c r="AD4" t="s">
        <v>107</v>
      </c>
    </row>
    <row r="5" spans="1:30" s="25" customFormat="1" x14ac:dyDescent="0.3">
      <c r="A5" s="83"/>
      <c r="B5"/>
      <c r="C5" s="99" t="s">
        <v>1</v>
      </c>
      <c r="D5">
        <v>365</v>
      </c>
      <c r="E5"/>
      <c r="F5" s="84"/>
      <c r="AD5" s="25" t="s">
        <v>108</v>
      </c>
    </row>
    <row r="6" spans="1:30" s="25" customFormat="1" ht="18" x14ac:dyDescent="0.35">
      <c r="A6" s="86" t="s">
        <v>104</v>
      </c>
      <c r="B6" s="15"/>
      <c r="C6" s="16" t="s">
        <v>111</v>
      </c>
      <c r="D6" s="71">
        <v>1.0900000000000001</v>
      </c>
      <c r="E6" s="15"/>
      <c r="F6" s="93"/>
    </row>
    <row r="7" spans="1:30" s="25" customFormat="1" x14ac:dyDescent="0.3">
      <c r="A7" s="108" t="s">
        <v>4</v>
      </c>
      <c r="B7" s="105"/>
      <c r="C7" s="1"/>
      <c r="D7"/>
      <c r="E7"/>
      <c r="F7" s="84"/>
    </row>
    <row r="8" spans="1:30" s="25" customFormat="1" x14ac:dyDescent="0.3">
      <c r="A8" s="90" t="s">
        <v>5</v>
      </c>
      <c r="B8" s="3" t="s">
        <v>6</v>
      </c>
      <c r="C8" s="3" t="s">
        <v>7</v>
      </c>
      <c r="D8" s="3" t="s">
        <v>112</v>
      </c>
      <c r="E8" s="3" t="s">
        <v>9</v>
      </c>
      <c r="F8" s="84"/>
    </row>
    <row r="9" spans="1:30" s="25" customFormat="1" x14ac:dyDescent="0.3">
      <c r="A9" s="91">
        <v>45658</v>
      </c>
      <c r="B9" s="19">
        <v>46022</v>
      </c>
      <c r="C9">
        <f>IF(OR(A9="",B9=""),0,B9-A9+1)</f>
        <v>365</v>
      </c>
      <c r="D9" s="18">
        <v>0</v>
      </c>
      <c r="E9" s="24">
        <f>IF(B4="Privé",D9*$D$6*($C9/$D$5),0)</f>
        <v>0</v>
      </c>
      <c r="F9" s="84"/>
    </row>
    <row r="10" spans="1:30" x14ac:dyDescent="0.3">
      <c r="A10" s="83"/>
      <c r="F10" s="84"/>
    </row>
    <row r="11" spans="1:30" x14ac:dyDescent="0.3">
      <c r="A11" s="83"/>
      <c r="F11" s="84"/>
    </row>
    <row r="12" spans="1:30" ht="18" x14ac:dyDescent="0.35">
      <c r="A12" s="86" t="s">
        <v>109</v>
      </c>
      <c r="B12" s="14"/>
      <c r="C12" s="14"/>
      <c r="D12" s="14"/>
      <c r="E12" s="14"/>
      <c r="F12" s="87"/>
    </row>
    <row r="13" spans="1:30" x14ac:dyDescent="0.3">
      <c r="A13" s="83" t="s">
        <v>12</v>
      </c>
      <c r="B13" s="101">
        <f>Berekening!C18</f>
        <v>0</v>
      </c>
      <c r="F13" s="84"/>
    </row>
    <row r="14" spans="1:30" x14ac:dyDescent="0.3">
      <c r="A14" s="88" t="s">
        <v>110</v>
      </c>
      <c r="B14" s="7"/>
      <c r="C14" s="10" t="s">
        <v>111</v>
      </c>
      <c r="D14" s="100">
        <f>(Subsidiebedragen!B17+(Subsidiebedragen!B18*(B13-20)))</f>
        <v>2.54</v>
      </c>
      <c r="E14" s="7"/>
      <c r="F14" s="89"/>
    </row>
    <row r="15" spans="1:30" x14ac:dyDescent="0.3">
      <c r="A15" s="108" t="s">
        <v>4</v>
      </c>
      <c r="B15" s="105"/>
      <c r="C15" s="1"/>
      <c r="F15" s="84"/>
    </row>
    <row r="16" spans="1:30" x14ac:dyDescent="0.3">
      <c r="A16" s="90" t="s">
        <v>5</v>
      </c>
      <c r="B16" s="3" t="s">
        <v>6</v>
      </c>
      <c r="C16" s="3" t="s">
        <v>7</v>
      </c>
      <c r="D16" s="3" t="s">
        <v>112</v>
      </c>
      <c r="E16" s="3" t="s">
        <v>9</v>
      </c>
      <c r="F16" s="84"/>
    </row>
    <row r="17" spans="1:6" x14ac:dyDescent="0.3">
      <c r="A17" s="91">
        <v>45658</v>
      </c>
      <c r="B17" s="19">
        <v>46022</v>
      </c>
      <c r="C17">
        <f>IF(OR(A17="",B17=""),0,(B17-A17+1))</f>
        <v>365</v>
      </c>
      <c r="D17" s="18">
        <v>0</v>
      </c>
      <c r="E17" s="24">
        <f>IF(B4="Privé",D17*D14*C17/D5,0)</f>
        <v>0</v>
      </c>
      <c r="F17" s="84"/>
    </row>
    <row r="18" spans="1:6" x14ac:dyDescent="0.3">
      <c r="A18" s="83"/>
      <c r="F18" s="84"/>
    </row>
    <row r="19" spans="1:6" x14ac:dyDescent="0.3">
      <c r="A19" s="83"/>
      <c r="F19" s="84"/>
    </row>
    <row r="20" spans="1:6" ht="18" x14ac:dyDescent="0.35">
      <c r="A20" s="86" t="s">
        <v>113</v>
      </c>
      <c r="B20" s="14"/>
      <c r="C20" s="16" t="s">
        <v>114</v>
      </c>
      <c r="D20" s="71">
        <v>2.71</v>
      </c>
      <c r="E20" s="14"/>
      <c r="F20" s="87"/>
    </row>
    <row r="21" spans="1:6" x14ac:dyDescent="0.3">
      <c r="A21" s="92"/>
      <c r="B21" s="15"/>
      <c r="C21" s="16" t="s">
        <v>111</v>
      </c>
      <c r="D21" s="15" t="s">
        <v>102</v>
      </c>
      <c r="E21" s="15"/>
      <c r="F21" s="93"/>
    </row>
    <row r="22" spans="1:6" x14ac:dyDescent="0.3">
      <c r="A22" s="108" t="s">
        <v>4</v>
      </c>
      <c r="B22" s="105"/>
      <c r="C22" s="1"/>
      <c r="F22" s="84"/>
    </row>
    <row r="23" spans="1:6" x14ac:dyDescent="0.3">
      <c r="A23" s="90" t="s">
        <v>5</v>
      </c>
      <c r="B23" s="3" t="s">
        <v>6</v>
      </c>
      <c r="C23" s="3" t="s">
        <v>7</v>
      </c>
      <c r="D23" s="3" t="s">
        <v>112</v>
      </c>
      <c r="E23" s="3" t="s">
        <v>9</v>
      </c>
      <c r="F23" s="84"/>
    </row>
    <row r="24" spans="1:6" x14ac:dyDescent="0.3">
      <c r="A24" s="91">
        <v>45658</v>
      </c>
      <c r="B24" s="19">
        <v>46022</v>
      </c>
      <c r="C24">
        <f>IF(OR(A24="",B24=""),0,(B24-A24+1))</f>
        <v>365</v>
      </c>
      <c r="D24" s="18">
        <v>0</v>
      </c>
      <c r="E24" s="24">
        <f>IF(B4="Openbaar",D24*D20*C24/D5,0)</f>
        <v>0</v>
      </c>
      <c r="F24" s="84"/>
    </row>
    <row r="25" spans="1:6" x14ac:dyDescent="0.3">
      <c r="A25" s="83"/>
      <c r="F25" s="84"/>
    </row>
    <row r="26" spans="1:6" x14ac:dyDescent="0.3">
      <c r="A26" s="83"/>
      <c r="F26" s="84"/>
    </row>
    <row r="27" spans="1:6" ht="18" x14ac:dyDescent="0.35">
      <c r="A27" s="86" t="s">
        <v>115</v>
      </c>
      <c r="B27" s="14"/>
      <c r="C27" s="16" t="s">
        <v>114</v>
      </c>
      <c r="D27" s="71">
        <v>10.33</v>
      </c>
      <c r="E27" s="14"/>
      <c r="F27" s="87"/>
    </row>
    <row r="28" spans="1:6" x14ac:dyDescent="0.3">
      <c r="A28" s="92"/>
      <c r="B28" s="15"/>
      <c r="C28" s="16" t="s">
        <v>111</v>
      </c>
      <c r="D28" s="15">
        <v>20.13</v>
      </c>
      <c r="E28" s="15"/>
      <c r="F28" s="93"/>
    </row>
    <row r="29" spans="1:6" x14ac:dyDescent="0.3">
      <c r="A29" s="108" t="s">
        <v>4</v>
      </c>
      <c r="B29" s="105"/>
      <c r="C29" s="1"/>
      <c r="F29" s="84"/>
    </row>
    <row r="30" spans="1:6" x14ac:dyDescent="0.3">
      <c r="A30" s="90" t="s">
        <v>5</v>
      </c>
      <c r="B30" s="3" t="s">
        <v>6</v>
      </c>
      <c r="C30" s="3" t="s">
        <v>7</v>
      </c>
      <c r="D30" s="3" t="s">
        <v>112</v>
      </c>
      <c r="E30" s="3" t="s">
        <v>9</v>
      </c>
      <c r="F30" s="84"/>
    </row>
    <row r="31" spans="1:6" x14ac:dyDescent="0.3">
      <c r="A31" s="91">
        <v>45658</v>
      </c>
      <c r="B31" s="19">
        <v>46022</v>
      </c>
      <c r="C31">
        <f>IF(OR(A31="",B31=""),0,(B31-A31+1))</f>
        <v>365</v>
      </c>
      <c r="D31" s="18">
        <v>0</v>
      </c>
      <c r="E31" s="24">
        <f>IF(B4="Openbaar",D31*D27*C31/D5,IF(B4="Privé",D31*D28*C31/D5,0))</f>
        <v>0</v>
      </c>
      <c r="F31" s="84"/>
    </row>
    <row r="32" spans="1:6" x14ac:dyDescent="0.3">
      <c r="A32" s="83"/>
      <c r="F32" s="84"/>
    </row>
    <row r="33" spans="1:6" x14ac:dyDescent="0.3">
      <c r="A33" s="83"/>
      <c r="F33" s="84"/>
    </row>
    <row r="34" spans="1:6" ht="18" x14ac:dyDescent="0.35">
      <c r="A34" s="86" t="s">
        <v>116</v>
      </c>
      <c r="B34" s="14"/>
      <c r="C34" s="14"/>
      <c r="D34" s="14"/>
      <c r="E34" s="14"/>
      <c r="F34" s="87"/>
    </row>
    <row r="35" spans="1:6" x14ac:dyDescent="0.3">
      <c r="A35" s="83" t="s">
        <v>12</v>
      </c>
      <c r="B35" s="101">
        <f>Berekening!C18</f>
        <v>0</v>
      </c>
      <c r="F35" s="84"/>
    </row>
    <row r="36" spans="1:6" x14ac:dyDescent="0.3">
      <c r="A36" s="88" t="s">
        <v>110</v>
      </c>
      <c r="B36" s="7"/>
      <c r="C36" s="10" t="s">
        <v>111</v>
      </c>
      <c r="D36" s="100">
        <f>(Subsidiebedragen!B23+(Subsidiebedragen!B24*(B35-20)))</f>
        <v>20.279999999999998</v>
      </c>
      <c r="E36" s="7"/>
      <c r="F36" s="89"/>
    </row>
    <row r="37" spans="1:6" x14ac:dyDescent="0.3">
      <c r="A37" s="108" t="s">
        <v>4</v>
      </c>
      <c r="B37" s="105"/>
      <c r="C37" s="1"/>
      <c r="F37" s="84"/>
    </row>
    <row r="38" spans="1:6" x14ac:dyDescent="0.3">
      <c r="A38" s="90" t="s">
        <v>5</v>
      </c>
      <c r="B38" s="3" t="s">
        <v>6</v>
      </c>
      <c r="C38" s="3" t="s">
        <v>7</v>
      </c>
      <c r="D38" s="3" t="s">
        <v>112</v>
      </c>
      <c r="E38" s="3" t="s">
        <v>9</v>
      </c>
      <c r="F38" s="84"/>
    </row>
    <row r="39" spans="1:6" x14ac:dyDescent="0.3">
      <c r="A39" s="91">
        <v>45658</v>
      </c>
      <c r="B39" s="19">
        <v>46022</v>
      </c>
      <c r="C39">
        <f>IF(OR(A39="",B39=""),0,(B39-A39+1))</f>
        <v>365</v>
      </c>
      <c r="D39" s="18">
        <v>0</v>
      </c>
      <c r="E39" s="24">
        <f>IF(B4="Privé",D39*D36*C39/D5,0)</f>
        <v>0</v>
      </c>
      <c r="F39" s="84"/>
    </row>
    <row r="40" spans="1:6" x14ac:dyDescent="0.3">
      <c r="A40" s="83"/>
      <c r="F40" s="84"/>
    </row>
    <row r="41" spans="1:6" x14ac:dyDescent="0.3">
      <c r="A41" s="83"/>
      <c r="F41" s="84"/>
    </row>
    <row r="42" spans="1:6" ht="18" x14ac:dyDescent="0.35">
      <c r="A42" s="86" t="s">
        <v>117</v>
      </c>
      <c r="B42" s="14"/>
      <c r="C42" s="14"/>
      <c r="D42" s="14"/>
      <c r="E42" s="14"/>
      <c r="F42" s="87"/>
    </row>
    <row r="43" spans="1:6" x14ac:dyDescent="0.3">
      <c r="A43" s="83"/>
      <c r="D43" s="3" t="s">
        <v>41</v>
      </c>
      <c r="F43" s="84"/>
    </row>
    <row r="44" spans="1:6" x14ac:dyDescent="0.3">
      <c r="A44" s="83" t="s">
        <v>104</v>
      </c>
      <c r="D44" s="24">
        <f>E9</f>
        <v>0</v>
      </c>
      <c r="F44" s="84"/>
    </row>
    <row r="45" spans="1:6" x14ac:dyDescent="0.3">
      <c r="A45" s="83" t="s">
        <v>109</v>
      </c>
      <c r="D45" s="24">
        <f>E17</f>
        <v>0</v>
      </c>
      <c r="F45" s="84"/>
    </row>
    <row r="46" spans="1:6" x14ac:dyDescent="0.3">
      <c r="A46" s="83" t="s">
        <v>113</v>
      </c>
      <c r="D46" s="24">
        <f>E24</f>
        <v>0</v>
      </c>
      <c r="F46" s="84"/>
    </row>
    <row r="47" spans="1:6" x14ac:dyDescent="0.3">
      <c r="A47" s="83" t="s">
        <v>115</v>
      </c>
      <c r="D47" s="24">
        <f>E31</f>
        <v>0</v>
      </c>
      <c r="F47" s="84"/>
    </row>
    <row r="48" spans="1:6" x14ac:dyDescent="0.3">
      <c r="A48" s="83" t="s">
        <v>116</v>
      </c>
      <c r="D48" s="24">
        <f>E39</f>
        <v>0</v>
      </c>
      <c r="F48" s="84"/>
    </row>
    <row r="49" spans="1:6" x14ac:dyDescent="0.3">
      <c r="A49" s="83"/>
      <c r="F49" s="84"/>
    </row>
    <row r="50" spans="1:6" x14ac:dyDescent="0.3">
      <c r="A50" s="94"/>
      <c r="B50" s="95"/>
      <c r="C50" s="96" t="s">
        <v>118</v>
      </c>
      <c r="D50" s="97">
        <f>SUM(D44:D49)</f>
        <v>0</v>
      </c>
      <c r="E50" s="95"/>
      <c r="F50" s="98"/>
    </row>
  </sheetData>
  <sheetProtection algorithmName="SHA-512" hashValue="dXs5cxwe7u9uxXpNIRoFRrZKeF0YgQtWbxUQgp1ILjMjBAfkMrKspd03HxYYNbKEjVLh5FeDwbNNtWSrGzbUuw==" saltValue="huOIuKPF0LStxuQm2k2TAA==" spinCount="100000" sheet="1" objects="1" scenarios="1"/>
  <mergeCells count="6">
    <mergeCell ref="A37:B37"/>
    <mergeCell ref="A1:F1"/>
    <mergeCell ref="A7:B7"/>
    <mergeCell ref="A15:B15"/>
    <mergeCell ref="A22:B22"/>
    <mergeCell ref="A29:B29"/>
  </mergeCells>
  <dataValidations count="1">
    <dataValidation type="list" allowBlank="1" showInputMessage="1" showErrorMessage="1" sqref="B4" xr:uid="{49267BE5-BFE3-4501-839B-BD0C2B238D4A}">
      <formula1>$AD$4:$AD$5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27" sqref="A27"/>
    </sheetView>
  </sheetViews>
  <sheetFormatPr defaultRowHeight="14.4" x14ac:dyDescent="0.3"/>
  <cols>
    <col min="1" max="1" width="44.33203125" customWidth="1"/>
    <col min="2" max="2" width="10.6640625" style="2" customWidth="1"/>
    <col min="3" max="3" width="24.44140625" bestFit="1" customWidth="1"/>
    <col min="4" max="4" width="15.88671875" bestFit="1" customWidth="1"/>
  </cols>
  <sheetData>
    <row r="1" spans="1:8" s="27" customFormat="1" x14ac:dyDescent="0.3">
      <c r="A1" s="8" t="s">
        <v>53</v>
      </c>
      <c r="B1" s="74"/>
      <c r="C1" s="9">
        <v>45292</v>
      </c>
      <c r="D1" s="8"/>
      <c r="E1" s="8"/>
      <c r="F1" s="8"/>
      <c r="G1" s="8"/>
      <c r="H1" s="8"/>
    </row>
    <row r="2" spans="1:8" s="25" customFormat="1" x14ac:dyDescent="0.3">
      <c r="A2" s="5" t="s">
        <v>54</v>
      </c>
      <c r="B2" s="75" t="s">
        <v>55</v>
      </c>
      <c r="C2" s="5" t="s">
        <v>56</v>
      </c>
      <c r="D2" s="5" t="s">
        <v>57</v>
      </c>
      <c r="E2"/>
      <c r="F2"/>
      <c r="G2"/>
      <c r="H2"/>
    </row>
    <row r="3" spans="1:8" s="25" customFormat="1" x14ac:dyDescent="0.3">
      <c r="A3" s="20">
        <v>29570</v>
      </c>
      <c r="B3" s="2">
        <f>ROUND((IF(A3="",0,DAYS360(A3,C$1)/360)),2)</f>
        <v>43.04</v>
      </c>
      <c r="C3" s="21">
        <v>0.5</v>
      </c>
      <c r="D3" s="70">
        <f>B3*C3</f>
        <v>21.52</v>
      </c>
      <c r="E3"/>
      <c r="F3"/>
      <c r="G3"/>
      <c r="H3"/>
    </row>
    <row r="4" spans="1:8" s="25" customFormat="1" x14ac:dyDescent="0.3">
      <c r="A4" s="20"/>
      <c r="B4" s="2">
        <f t="shared" ref="B4:B67" si="0">ROUND((IF(A4="",0,DAYS360(A4,C$1)/360)),2)</f>
        <v>0</v>
      </c>
      <c r="C4" s="21"/>
      <c r="D4" s="70">
        <f t="shared" ref="D4:D67" si="1">B4*C4</f>
        <v>0</v>
      </c>
      <c r="E4"/>
      <c r="F4"/>
      <c r="G4"/>
      <c r="H4"/>
    </row>
    <row r="5" spans="1:8" s="25" customFormat="1" x14ac:dyDescent="0.3">
      <c r="A5" s="20"/>
      <c r="B5" s="2">
        <f t="shared" si="0"/>
        <v>0</v>
      </c>
      <c r="C5" s="21"/>
      <c r="D5" s="70">
        <f t="shared" si="1"/>
        <v>0</v>
      </c>
      <c r="E5"/>
      <c r="F5"/>
      <c r="G5"/>
      <c r="H5"/>
    </row>
    <row r="6" spans="1:8" s="25" customFormat="1" x14ac:dyDescent="0.3">
      <c r="A6" s="20"/>
      <c r="B6" s="2">
        <f t="shared" si="0"/>
        <v>0</v>
      </c>
      <c r="C6" s="21"/>
      <c r="D6" s="70">
        <f t="shared" si="1"/>
        <v>0</v>
      </c>
      <c r="E6"/>
      <c r="F6" s="24"/>
      <c r="G6"/>
      <c r="H6"/>
    </row>
    <row r="7" spans="1:8" s="25" customFormat="1" x14ac:dyDescent="0.3">
      <c r="A7" s="20"/>
      <c r="B7" s="2">
        <f t="shared" si="0"/>
        <v>0</v>
      </c>
      <c r="C7" s="21"/>
      <c r="D7" s="70">
        <f t="shared" si="1"/>
        <v>0</v>
      </c>
      <c r="E7"/>
      <c r="F7" s="24"/>
      <c r="G7"/>
      <c r="H7"/>
    </row>
    <row r="8" spans="1:8" s="25" customFormat="1" x14ac:dyDescent="0.3">
      <c r="A8" s="20"/>
      <c r="B8" s="2">
        <f t="shared" si="0"/>
        <v>0</v>
      </c>
      <c r="C8" s="21"/>
      <c r="D8" s="70">
        <f t="shared" si="1"/>
        <v>0</v>
      </c>
      <c r="E8"/>
      <c r="F8"/>
      <c r="G8"/>
      <c r="H8"/>
    </row>
    <row r="9" spans="1:8" s="25" customFormat="1" x14ac:dyDescent="0.3">
      <c r="A9" s="20"/>
      <c r="B9" s="2">
        <f t="shared" si="0"/>
        <v>0</v>
      </c>
      <c r="C9" s="21"/>
      <c r="D9" s="70">
        <f t="shared" si="1"/>
        <v>0</v>
      </c>
      <c r="E9"/>
      <c r="F9"/>
      <c r="G9"/>
      <c r="H9"/>
    </row>
    <row r="10" spans="1:8" s="25" customFormat="1" x14ac:dyDescent="0.3">
      <c r="A10" s="20"/>
      <c r="B10" s="2">
        <f t="shared" si="0"/>
        <v>0</v>
      </c>
      <c r="C10" s="21"/>
      <c r="D10" s="70">
        <f t="shared" si="1"/>
        <v>0</v>
      </c>
      <c r="E10"/>
      <c r="F10" s="24"/>
      <c r="G10"/>
      <c r="H10"/>
    </row>
    <row r="11" spans="1:8" s="25" customFormat="1" x14ac:dyDescent="0.3">
      <c r="A11" s="20"/>
      <c r="B11" s="2">
        <f t="shared" si="0"/>
        <v>0</v>
      </c>
      <c r="C11" s="21"/>
      <c r="D11" s="70">
        <f t="shared" si="1"/>
        <v>0</v>
      </c>
      <c r="E11"/>
      <c r="F11"/>
      <c r="G11"/>
      <c r="H11"/>
    </row>
    <row r="12" spans="1:8" s="25" customFormat="1" x14ac:dyDescent="0.3">
      <c r="A12" s="20"/>
      <c r="B12" s="2">
        <f t="shared" si="0"/>
        <v>0</v>
      </c>
      <c r="C12" s="21"/>
      <c r="D12" s="70">
        <f t="shared" si="1"/>
        <v>0</v>
      </c>
      <c r="E12"/>
      <c r="F12"/>
      <c r="G12"/>
      <c r="H12"/>
    </row>
    <row r="13" spans="1:8" s="25" customFormat="1" x14ac:dyDescent="0.3">
      <c r="A13" s="20"/>
      <c r="B13" s="2">
        <f t="shared" si="0"/>
        <v>0</v>
      </c>
      <c r="C13" s="21"/>
      <c r="D13" s="70">
        <f t="shared" si="1"/>
        <v>0</v>
      </c>
      <c r="E13"/>
      <c r="F13"/>
      <c r="G13"/>
      <c r="H13"/>
    </row>
    <row r="14" spans="1:8" s="25" customFormat="1" x14ac:dyDescent="0.3">
      <c r="A14" s="20"/>
      <c r="B14" s="2">
        <f t="shared" si="0"/>
        <v>0</v>
      </c>
      <c r="C14" s="21"/>
      <c r="D14" s="70">
        <f t="shared" si="1"/>
        <v>0</v>
      </c>
      <c r="E14"/>
      <c r="F14"/>
      <c r="G14"/>
      <c r="H14"/>
    </row>
    <row r="15" spans="1:8" s="25" customFormat="1" x14ac:dyDescent="0.3">
      <c r="A15" s="20"/>
      <c r="B15" s="2">
        <f t="shared" si="0"/>
        <v>0</v>
      </c>
      <c r="C15" s="21"/>
      <c r="D15" s="70">
        <f t="shared" si="1"/>
        <v>0</v>
      </c>
      <c r="E15"/>
      <c r="F15"/>
      <c r="G15"/>
      <c r="H15"/>
    </row>
    <row r="16" spans="1:8" s="25" customFormat="1" x14ac:dyDescent="0.3">
      <c r="A16" s="20"/>
      <c r="B16" s="2">
        <f t="shared" si="0"/>
        <v>0</v>
      </c>
      <c r="C16" s="21"/>
      <c r="D16" s="70">
        <f t="shared" si="1"/>
        <v>0</v>
      </c>
      <c r="E16"/>
      <c r="F16"/>
      <c r="G16"/>
      <c r="H16"/>
    </row>
    <row r="17" spans="1:8" s="25" customFormat="1" x14ac:dyDescent="0.3">
      <c r="A17" s="20"/>
      <c r="B17" s="2">
        <f t="shared" si="0"/>
        <v>0</v>
      </c>
      <c r="C17" s="21"/>
      <c r="D17" s="70">
        <f t="shared" si="1"/>
        <v>0</v>
      </c>
      <c r="E17"/>
      <c r="F17"/>
      <c r="G17"/>
      <c r="H17"/>
    </row>
    <row r="18" spans="1:8" s="25" customFormat="1" x14ac:dyDescent="0.3">
      <c r="A18" s="20"/>
      <c r="B18" s="2">
        <f t="shared" si="0"/>
        <v>0</v>
      </c>
      <c r="C18" s="21"/>
      <c r="D18" s="70">
        <f t="shared" si="1"/>
        <v>0</v>
      </c>
      <c r="E18"/>
      <c r="F18"/>
      <c r="G18"/>
      <c r="H18"/>
    </row>
    <row r="19" spans="1:8" s="25" customFormat="1" x14ac:dyDescent="0.3">
      <c r="A19" s="20"/>
      <c r="B19" s="2">
        <f t="shared" si="0"/>
        <v>0</v>
      </c>
      <c r="C19" s="21"/>
      <c r="D19" s="70">
        <f t="shared" si="1"/>
        <v>0</v>
      </c>
      <c r="E19"/>
      <c r="F19"/>
      <c r="G19"/>
      <c r="H19"/>
    </row>
    <row r="20" spans="1:8" s="25" customFormat="1" x14ac:dyDescent="0.3">
      <c r="A20" s="20"/>
      <c r="B20" s="2">
        <f t="shared" si="0"/>
        <v>0</v>
      </c>
      <c r="C20" s="21"/>
      <c r="D20" s="70">
        <f t="shared" si="1"/>
        <v>0</v>
      </c>
      <c r="E20"/>
      <c r="F20"/>
      <c r="G20"/>
      <c r="H20"/>
    </row>
    <row r="21" spans="1:8" s="25" customFormat="1" x14ac:dyDescent="0.3">
      <c r="A21" s="20"/>
      <c r="B21" s="2">
        <f t="shared" si="0"/>
        <v>0</v>
      </c>
      <c r="C21" s="21"/>
      <c r="D21" s="70">
        <f t="shared" si="1"/>
        <v>0</v>
      </c>
      <c r="E21"/>
      <c r="F21" s="24"/>
      <c r="G21"/>
      <c r="H21"/>
    </row>
    <row r="22" spans="1:8" s="25" customFormat="1" x14ac:dyDescent="0.3">
      <c r="A22" s="20"/>
      <c r="B22" s="2">
        <f t="shared" si="0"/>
        <v>0</v>
      </c>
      <c r="C22" s="21"/>
      <c r="D22" s="70">
        <f t="shared" si="1"/>
        <v>0</v>
      </c>
      <c r="E22"/>
      <c r="F22" s="24"/>
      <c r="G22"/>
      <c r="H22"/>
    </row>
    <row r="23" spans="1:8" s="25" customFormat="1" x14ac:dyDescent="0.3">
      <c r="A23" s="20"/>
      <c r="B23" s="2">
        <f t="shared" si="0"/>
        <v>0</v>
      </c>
      <c r="C23" s="21"/>
      <c r="D23" s="70">
        <f t="shared" si="1"/>
        <v>0</v>
      </c>
      <c r="E23"/>
      <c r="F23"/>
      <c r="G23"/>
      <c r="H23"/>
    </row>
    <row r="24" spans="1:8" s="25" customFormat="1" x14ac:dyDescent="0.3">
      <c r="A24" s="20"/>
      <c r="B24" s="2">
        <f t="shared" si="0"/>
        <v>0</v>
      </c>
      <c r="C24" s="21"/>
      <c r="D24" s="70">
        <f t="shared" si="1"/>
        <v>0</v>
      </c>
      <c r="E24"/>
      <c r="F24"/>
      <c r="G24"/>
      <c r="H24"/>
    </row>
    <row r="25" spans="1:8" s="25" customFormat="1" x14ac:dyDescent="0.3">
      <c r="A25" s="20"/>
      <c r="B25" s="2">
        <f t="shared" si="0"/>
        <v>0</v>
      </c>
      <c r="C25" s="21"/>
      <c r="D25" s="70">
        <f t="shared" si="1"/>
        <v>0</v>
      </c>
      <c r="E25"/>
      <c r="F25" s="24"/>
      <c r="G25"/>
      <c r="H25"/>
    </row>
    <row r="26" spans="1:8" s="25" customFormat="1" x14ac:dyDescent="0.3">
      <c r="A26" s="20"/>
      <c r="B26" s="2">
        <f t="shared" si="0"/>
        <v>0</v>
      </c>
      <c r="C26" s="21"/>
      <c r="D26" s="70">
        <f t="shared" si="1"/>
        <v>0</v>
      </c>
      <c r="E26"/>
      <c r="F26" s="24"/>
      <c r="G26"/>
      <c r="H26"/>
    </row>
    <row r="27" spans="1:8" s="25" customFormat="1" x14ac:dyDescent="0.3">
      <c r="A27" s="20"/>
      <c r="B27" s="2">
        <f t="shared" si="0"/>
        <v>0</v>
      </c>
      <c r="C27" s="21"/>
      <c r="D27" s="70">
        <f t="shared" si="1"/>
        <v>0</v>
      </c>
      <c r="E27"/>
      <c r="F27" s="24"/>
      <c r="G27"/>
      <c r="H27"/>
    </row>
    <row r="28" spans="1:8" s="25" customFormat="1" x14ac:dyDescent="0.3">
      <c r="A28" s="20"/>
      <c r="B28" s="2">
        <f t="shared" si="0"/>
        <v>0</v>
      </c>
      <c r="C28" s="21"/>
      <c r="D28" s="70">
        <f t="shared" si="1"/>
        <v>0</v>
      </c>
      <c r="E28"/>
      <c r="F28" s="24"/>
      <c r="G28"/>
      <c r="H28"/>
    </row>
    <row r="29" spans="1:8" s="25" customFormat="1" x14ac:dyDescent="0.3">
      <c r="A29" s="20"/>
      <c r="B29" s="2">
        <f t="shared" si="0"/>
        <v>0</v>
      </c>
      <c r="C29" s="21"/>
      <c r="D29" s="70">
        <f t="shared" si="1"/>
        <v>0</v>
      </c>
      <c r="E29"/>
      <c r="F29"/>
      <c r="G29"/>
      <c r="H29"/>
    </row>
    <row r="30" spans="1:8" s="25" customFormat="1" x14ac:dyDescent="0.3">
      <c r="A30" s="20"/>
      <c r="B30" s="2">
        <f t="shared" si="0"/>
        <v>0</v>
      </c>
      <c r="C30" s="21"/>
      <c r="D30" s="70">
        <f t="shared" si="1"/>
        <v>0</v>
      </c>
      <c r="E30"/>
      <c r="F30"/>
      <c r="G30"/>
      <c r="H30"/>
    </row>
    <row r="31" spans="1:8" s="25" customFormat="1" x14ac:dyDescent="0.3">
      <c r="A31" s="20"/>
      <c r="B31" s="2">
        <f t="shared" si="0"/>
        <v>0</v>
      </c>
      <c r="C31" s="21"/>
      <c r="D31" s="70">
        <f t="shared" si="1"/>
        <v>0</v>
      </c>
      <c r="E31"/>
      <c r="F31"/>
      <c r="G31"/>
      <c r="H31"/>
    </row>
    <row r="32" spans="1:8" s="25" customFormat="1" x14ac:dyDescent="0.3">
      <c r="A32" s="20"/>
      <c r="B32" s="2">
        <f t="shared" si="0"/>
        <v>0</v>
      </c>
      <c r="C32" s="21"/>
      <c r="D32" s="70">
        <f t="shared" si="1"/>
        <v>0</v>
      </c>
      <c r="E32"/>
      <c r="F32"/>
      <c r="G32"/>
      <c r="H32"/>
    </row>
    <row r="33" spans="1:8" s="25" customFormat="1" x14ac:dyDescent="0.3">
      <c r="A33" s="20"/>
      <c r="B33" s="2">
        <f t="shared" si="0"/>
        <v>0</v>
      </c>
      <c r="C33" s="21"/>
      <c r="D33" s="70">
        <f t="shared" si="1"/>
        <v>0</v>
      </c>
      <c r="E33"/>
      <c r="F33"/>
      <c r="G33"/>
      <c r="H33"/>
    </row>
    <row r="34" spans="1:8" s="25" customFormat="1" x14ac:dyDescent="0.3">
      <c r="A34" s="20"/>
      <c r="B34" s="2">
        <f t="shared" si="0"/>
        <v>0</v>
      </c>
      <c r="C34" s="21"/>
      <c r="D34" s="70">
        <f t="shared" si="1"/>
        <v>0</v>
      </c>
      <c r="E34"/>
      <c r="F34" s="24"/>
      <c r="G34"/>
      <c r="H34"/>
    </row>
    <row r="35" spans="1:8" s="25" customFormat="1" x14ac:dyDescent="0.3">
      <c r="A35" s="20"/>
      <c r="B35" s="2">
        <f t="shared" si="0"/>
        <v>0</v>
      </c>
      <c r="C35" s="21"/>
      <c r="D35" s="70">
        <f t="shared" si="1"/>
        <v>0</v>
      </c>
      <c r="E35"/>
      <c r="F35" s="24"/>
      <c r="G35"/>
      <c r="H35"/>
    </row>
    <row r="36" spans="1:8" s="25" customFormat="1" x14ac:dyDescent="0.3">
      <c r="A36" s="20"/>
      <c r="B36" s="2">
        <f t="shared" si="0"/>
        <v>0</v>
      </c>
      <c r="C36" s="21"/>
      <c r="D36" s="70">
        <f t="shared" si="1"/>
        <v>0</v>
      </c>
      <c r="E36"/>
      <c r="F36"/>
      <c r="G36"/>
      <c r="H36"/>
    </row>
    <row r="37" spans="1:8" s="25" customFormat="1" x14ac:dyDescent="0.3">
      <c r="A37" s="20"/>
      <c r="B37" s="2">
        <f t="shared" si="0"/>
        <v>0</v>
      </c>
      <c r="C37" s="21"/>
      <c r="D37" s="70">
        <f t="shared" si="1"/>
        <v>0</v>
      </c>
      <c r="E37"/>
      <c r="F37"/>
      <c r="G37"/>
      <c r="H37"/>
    </row>
    <row r="38" spans="1:8" s="25" customFormat="1" x14ac:dyDescent="0.3">
      <c r="A38" s="20"/>
      <c r="B38" s="2">
        <f t="shared" si="0"/>
        <v>0</v>
      </c>
      <c r="C38" s="21"/>
      <c r="D38" s="70">
        <f t="shared" si="1"/>
        <v>0</v>
      </c>
      <c r="E38"/>
      <c r="F38" s="24"/>
      <c r="G38"/>
      <c r="H38"/>
    </row>
    <row r="39" spans="1:8" s="25" customFormat="1" x14ac:dyDescent="0.3">
      <c r="A39" s="20"/>
      <c r="B39" s="2">
        <f t="shared" si="0"/>
        <v>0</v>
      </c>
      <c r="C39" s="21"/>
      <c r="D39" s="70">
        <f t="shared" si="1"/>
        <v>0</v>
      </c>
      <c r="E39"/>
      <c r="F39"/>
      <c r="G39"/>
      <c r="H39"/>
    </row>
    <row r="40" spans="1:8" s="25" customFormat="1" x14ac:dyDescent="0.3">
      <c r="A40" s="20"/>
      <c r="B40" s="2">
        <f t="shared" si="0"/>
        <v>0</v>
      </c>
      <c r="C40" s="21"/>
      <c r="D40" s="70">
        <f t="shared" si="1"/>
        <v>0</v>
      </c>
      <c r="E40"/>
      <c r="F40"/>
      <c r="G40"/>
      <c r="H40"/>
    </row>
    <row r="41" spans="1:8" s="25" customFormat="1" x14ac:dyDescent="0.3">
      <c r="A41" s="20"/>
      <c r="B41" s="2">
        <f t="shared" si="0"/>
        <v>0</v>
      </c>
      <c r="C41" s="21"/>
      <c r="D41" s="70">
        <f t="shared" si="1"/>
        <v>0</v>
      </c>
      <c r="E41"/>
      <c r="F41"/>
      <c r="G41"/>
      <c r="H41"/>
    </row>
    <row r="42" spans="1:8" s="25" customFormat="1" x14ac:dyDescent="0.3">
      <c r="A42" s="20"/>
      <c r="B42" s="2">
        <f t="shared" si="0"/>
        <v>0</v>
      </c>
      <c r="C42" s="21"/>
      <c r="D42" s="70">
        <f t="shared" si="1"/>
        <v>0</v>
      </c>
      <c r="E42"/>
      <c r="F42" s="24"/>
      <c r="G42"/>
      <c r="H42"/>
    </row>
    <row r="43" spans="1:8" s="25" customFormat="1" x14ac:dyDescent="0.3">
      <c r="A43" s="20"/>
      <c r="B43" s="2">
        <f t="shared" si="0"/>
        <v>0</v>
      </c>
      <c r="C43" s="21"/>
      <c r="D43" s="70">
        <f t="shared" si="1"/>
        <v>0</v>
      </c>
      <c r="E43"/>
      <c r="F43" s="24"/>
      <c r="G43"/>
      <c r="H43"/>
    </row>
    <row r="44" spans="1:8" s="25" customFormat="1" x14ac:dyDescent="0.3">
      <c r="A44" s="20"/>
      <c r="B44" s="2">
        <f t="shared" si="0"/>
        <v>0</v>
      </c>
      <c r="C44" s="21"/>
      <c r="D44" s="70">
        <f t="shared" si="1"/>
        <v>0</v>
      </c>
      <c r="E44"/>
      <c r="F44"/>
      <c r="G44"/>
      <c r="H44"/>
    </row>
    <row r="45" spans="1:8" s="25" customFormat="1" x14ac:dyDescent="0.3">
      <c r="A45" s="20"/>
      <c r="B45" s="2">
        <f t="shared" si="0"/>
        <v>0</v>
      </c>
      <c r="C45" s="21"/>
      <c r="D45" s="70">
        <f t="shared" si="1"/>
        <v>0</v>
      </c>
      <c r="E45"/>
      <c r="F45"/>
      <c r="G45"/>
      <c r="H45"/>
    </row>
    <row r="46" spans="1:8" s="25" customFormat="1" x14ac:dyDescent="0.3">
      <c r="A46" s="20"/>
      <c r="B46" s="2">
        <f t="shared" si="0"/>
        <v>0</v>
      </c>
      <c r="C46" s="21"/>
      <c r="D46" s="70">
        <f t="shared" si="1"/>
        <v>0</v>
      </c>
      <c r="E46"/>
      <c r="F46" s="24"/>
      <c r="G46"/>
      <c r="H46"/>
    </row>
    <row r="47" spans="1:8" s="25" customFormat="1" x14ac:dyDescent="0.3">
      <c r="A47" s="20"/>
      <c r="B47" s="2">
        <f t="shared" si="0"/>
        <v>0</v>
      </c>
      <c r="C47" s="21"/>
      <c r="D47" s="70">
        <f t="shared" si="1"/>
        <v>0</v>
      </c>
      <c r="E47"/>
      <c r="F47"/>
      <c r="G47"/>
      <c r="H47"/>
    </row>
    <row r="48" spans="1:8" s="25" customFormat="1" x14ac:dyDescent="0.3">
      <c r="A48" s="20"/>
      <c r="B48" s="2">
        <f t="shared" si="0"/>
        <v>0</v>
      </c>
      <c r="C48" s="21"/>
      <c r="D48" s="70">
        <f t="shared" si="1"/>
        <v>0</v>
      </c>
      <c r="E48"/>
      <c r="F48"/>
      <c r="G48"/>
      <c r="H48"/>
    </row>
    <row r="49" spans="1:8" s="25" customFormat="1" x14ac:dyDescent="0.3">
      <c r="A49" s="20"/>
      <c r="B49" s="2">
        <f t="shared" si="0"/>
        <v>0</v>
      </c>
      <c r="C49" s="21"/>
      <c r="D49" s="70">
        <f t="shared" si="1"/>
        <v>0</v>
      </c>
      <c r="E49"/>
      <c r="F49"/>
      <c r="G49"/>
      <c r="H49"/>
    </row>
    <row r="50" spans="1:8" s="25" customFormat="1" x14ac:dyDescent="0.3">
      <c r="A50" s="20"/>
      <c r="B50" s="2">
        <f t="shared" si="0"/>
        <v>0</v>
      </c>
      <c r="C50" s="21"/>
      <c r="D50" s="70">
        <f t="shared" si="1"/>
        <v>0</v>
      </c>
      <c r="E50"/>
      <c r="F50"/>
      <c r="G50"/>
      <c r="H50"/>
    </row>
    <row r="51" spans="1:8" s="25" customFormat="1" x14ac:dyDescent="0.3">
      <c r="A51" s="20"/>
      <c r="B51" s="2">
        <f t="shared" si="0"/>
        <v>0</v>
      </c>
      <c r="C51" s="21"/>
      <c r="D51" s="70">
        <f t="shared" si="1"/>
        <v>0</v>
      </c>
      <c r="E51"/>
      <c r="F51"/>
      <c r="G51"/>
      <c r="H51"/>
    </row>
    <row r="52" spans="1:8" s="25" customFormat="1" x14ac:dyDescent="0.3">
      <c r="A52" s="20"/>
      <c r="B52" s="2">
        <f t="shared" si="0"/>
        <v>0</v>
      </c>
      <c r="C52" s="21"/>
      <c r="D52" s="70">
        <f t="shared" si="1"/>
        <v>0</v>
      </c>
      <c r="E52"/>
      <c r="F52"/>
      <c r="G52"/>
      <c r="H52"/>
    </row>
    <row r="53" spans="1:8" s="25" customFormat="1" x14ac:dyDescent="0.3">
      <c r="A53" s="20"/>
      <c r="B53" s="2">
        <f t="shared" si="0"/>
        <v>0</v>
      </c>
      <c r="C53" s="21"/>
      <c r="D53" s="70">
        <f t="shared" si="1"/>
        <v>0</v>
      </c>
      <c r="E53"/>
      <c r="F53"/>
      <c r="G53"/>
      <c r="H53"/>
    </row>
    <row r="54" spans="1:8" s="25" customFormat="1" x14ac:dyDescent="0.3">
      <c r="A54" s="20"/>
      <c r="B54" s="2">
        <f t="shared" si="0"/>
        <v>0</v>
      </c>
      <c r="C54" s="21"/>
      <c r="D54" s="70">
        <f t="shared" si="1"/>
        <v>0</v>
      </c>
      <c r="E54"/>
      <c r="F54"/>
      <c r="G54"/>
      <c r="H54"/>
    </row>
    <row r="55" spans="1:8" s="25" customFormat="1" x14ac:dyDescent="0.3">
      <c r="A55" s="20"/>
      <c r="B55" s="2">
        <f t="shared" si="0"/>
        <v>0</v>
      </c>
      <c r="C55" s="21"/>
      <c r="D55" s="70">
        <f t="shared" si="1"/>
        <v>0</v>
      </c>
      <c r="E55"/>
      <c r="F55"/>
      <c r="G55"/>
      <c r="H55"/>
    </row>
    <row r="56" spans="1:8" s="25" customFormat="1" x14ac:dyDescent="0.3">
      <c r="A56" s="20"/>
      <c r="B56" s="2">
        <f t="shared" si="0"/>
        <v>0</v>
      </c>
      <c r="C56" s="21"/>
      <c r="D56" s="70">
        <f t="shared" si="1"/>
        <v>0</v>
      </c>
      <c r="E56"/>
      <c r="F56"/>
      <c r="G56"/>
      <c r="H56"/>
    </row>
    <row r="57" spans="1:8" s="25" customFormat="1" x14ac:dyDescent="0.3">
      <c r="A57" s="20"/>
      <c r="B57" s="2">
        <f t="shared" si="0"/>
        <v>0</v>
      </c>
      <c r="C57" s="21"/>
      <c r="D57" s="70">
        <f t="shared" si="1"/>
        <v>0</v>
      </c>
      <c r="E57"/>
      <c r="F57" s="24"/>
      <c r="G57"/>
      <c r="H57"/>
    </row>
    <row r="58" spans="1:8" s="25" customFormat="1" x14ac:dyDescent="0.3">
      <c r="A58" s="20"/>
      <c r="B58" s="2">
        <f t="shared" si="0"/>
        <v>0</v>
      </c>
      <c r="C58" s="21"/>
      <c r="D58" s="70">
        <f t="shared" si="1"/>
        <v>0</v>
      </c>
      <c r="E58"/>
      <c r="F58" s="24"/>
      <c r="G58"/>
      <c r="H58"/>
    </row>
    <row r="59" spans="1:8" s="25" customFormat="1" x14ac:dyDescent="0.3">
      <c r="A59" s="20"/>
      <c r="B59" s="2">
        <f t="shared" si="0"/>
        <v>0</v>
      </c>
      <c r="C59" s="21"/>
      <c r="D59" s="70">
        <f t="shared" si="1"/>
        <v>0</v>
      </c>
      <c r="E59"/>
      <c r="F59"/>
      <c r="G59"/>
      <c r="H59"/>
    </row>
    <row r="60" spans="1:8" s="25" customFormat="1" x14ac:dyDescent="0.3">
      <c r="A60" s="20"/>
      <c r="B60" s="2">
        <f t="shared" si="0"/>
        <v>0</v>
      </c>
      <c r="C60" s="21"/>
      <c r="D60" s="70">
        <f t="shared" si="1"/>
        <v>0</v>
      </c>
      <c r="E60"/>
      <c r="F60"/>
      <c r="G60"/>
      <c r="H60"/>
    </row>
    <row r="61" spans="1:8" s="25" customFormat="1" x14ac:dyDescent="0.3">
      <c r="A61" s="20"/>
      <c r="B61" s="2">
        <f t="shared" si="0"/>
        <v>0</v>
      </c>
      <c r="C61" s="21"/>
      <c r="D61" s="70">
        <f t="shared" si="1"/>
        <v>0</v>
      </c>
      <c r="E61"/>
      <c r="F61" s="24"/>
      <c r="G61"/>
      <c r="H61"/>
    </row>
    <row r="62" spans="1:8" s="25" customFormat="1" x14ac:dyDescent="0.3">
      <c r="A62" s="20"/>
      <c r="B62" s="2">
        <f t="shared" si="0"/>
        <v>0</v>
      </c>
      <c r="C62" s="21"/>
      <c r="D62" s="70">
        <f t="shared" si="1"/>
        <v>0</v>
      </c>
      <c r="E62"/>
      <c r="F62" s="24"/>
      <c r="G62"/>
      <c r="H62"/>
    </row>
    <row r="63" spans="1:8" s="25" customFormat="1" x14ac:dyDescent="0.3">
      <c r="A63" s="20"/>
      <c r="B63" s="2">
        <f t="shared" si="0"/>
        <v>0</v>
      </c>
      <c r="C63" s="21"/>
      <c r="D63" s="70">
        <f t="shared" si="1"/>
        <v>0</v>
      </c>
      <c r="E63"/>
      <c r="F63" s="24"/>
      <c r="G63"/>
      <c r="H63"/>
    </row>
    <row r="64" spans="1:8" s="25" customFormat="1" x14ac:dyDescent="0.3">
      <c r="A64" s="20"/>
      <c r="B64" s="2">
        <f t="shared" si="0"/>
        <v>0</v>
      </c>
      <c r="C64" s="21"/>
      <c r="D64" s="70">
        <f t="shared" si="1"/>
        <v>0</v>
      </c>
      <c r="E64"/>
      <c r="F64" s="24"/>
      <c r="G64"/>
      <c r="H64"/>
    </row>
    <row r="65" spans="1:8" s="25" customFormat="1" x14ac:dyDescent="0.3">
      <c r="A65" s="20"/>
      <c r="B65" s="2">
        <f t="shared" si="0"/>
        <v>0</v>
      </c>
      <c r="C65" s="21"/>
      <c r="D65" s="70">
        <f t="shared" si="1"/>
        <v>0</v>
      </c>
      <c r="E65"/>
      <c r="F65"/>
      <c r="G65"/>
      <c r="H65"/>
    </row>
    <row r="66" spans="1:8" s="25" customFormat="1" x14ac:dyDescent="0.3">
      <c r="A66" s="20"/>
      <c r="B66" s="2">
        <f t="shared" si="0"/>
        <v>0</v>
      </c>
      <c r="C66" s="21"/>
      <c r="D66" s="70">
        <f t="shared" si="1"/>
        <v>0</v>
      </c>
      <c r="E66"/>
      <c r="F66"/>
      <c r="G66"/>
      <c r="H66"/>
    </row>
    <row r="67" spans="1:8" s="25" customFormat="1" x14ac:dyDescent="0.3">
      <c r="A67" s="20"/>
      <c r="B67" s="2">
        <f t="shared" si="0"/>
        <v>0</v>
      </c>
      <c r="C67" s="21"/>
      <c r="D67" s="70">
        <f t="shared" si="1"/>
        <v>0</v>
      </c>
      <c r="E67"/>
      <c r="F67"/>
      <c r="G67"/>
      <c r="H67"/>
    </row>
    <row r="68" spans="1:8" s="25" customFormat="1" x14ac:dyDescent="0.3">
      <c r="A68" s="20"/>
      <c r="B68" s="2">
        <f t="shared" ref="B68:B110" si="2">ROUND((IF(A68="",0,DAYS360(A68,C$1)/360)),2)</f>
        <v>0</v>
      </c>
      <c r="C68" s="21"/>
      <c r="D68" s="70">
        <f t="shared" ref="D68:D109" si="3">B68*C68</f>
        <v>0</v>
      </c>
      <c r="E68"/>
      <c r="F68"/>
      <c r="G68"/>
      <c r="H68"/>
    </row>
    <row r="69" spans="1:8" s="25" customFormat="1" x14ac:dyDescent="0.3">
      <c r="A69" s="20"/>
      <c r="B69" s="2">
        <f t="shared" si="2"/>
        <v>0</v>
      </c>
      <c r="C69" s="21"/>
      <c r="D69" s="70">
        <f t="shared" si="3"/>
        <v>0</v>
      </c>
      <c r="E69"/>
      <c r="F69"/>
      <c r="G69"/>
      <c r="H69"/>
    </row>
    <row r="70" spans="1:8" s="25" customFormat="1" x14ac:dyDescent="0.3">
      <c r="A70" s="20"/>
      <c r="B70" s="2">
        <f t="shared" si="2"/>
        <v>0</v>
      </c>
      <c r="C70" s="21"/>
      <c r="D70" s="70">
        <f t="shared" si="3"/>
        <v>0</v>
      </c>
      <c r="E70"/>
      <c r="F70" s="24"/>
      <c r="G70"/>
      <c r="H70"/>
    </row>
    <row r="71" spans="1:8" s="25" customFormat="1" x14ac:dyDescent="0.3">
      <c r="A71" s="20"/>
      <c r="B71" s="2">
        <f t="shared" si="2"/>
        <v>0</v>
      </c>
      <c r="C71" s="21"/>
      <c r="D71" s="70">
        <f t="shared" si="3"/>
        <v>0</v>
      </c>
      <c r="E71"/>
      <c r="F71" s="24"/>
      <c r="G71"/>
      <c r="H71"/>
    </row>
    <row r="72" spans="1:8" s="25" customFormat="1" x14ac:dyDescent="0.3">
      <c r="A72" s="20"/>
      <c r="B72" s="2">
        <f t="shared" si="2"/>
        <v>0</v>
      </c>
      <c r="C72" s="21"/>
      <c r="D72" s="70">
        <f t="shared" si="3"/>
        <v>0</v>
      </c>
      <c r="E72"/>
      <c r="F72"/>
      <c r="G72"/>
      <c r="H72"/>
    </row>
    <row r="73" spans="1:8" s="25" customFormat="1" x14ac:dyDescent="0.3">
      <c r="A73" s="20"/>
      <c r="B73" s="2">
        <f t="shared" si="2"/>
        <v>0</v>
      </c>
      <c r="C73" s="21"/>
      <c r="D73" s="70">
        <f t="shared" si="3"/>
        <v>0</v>
      </c>
      <c r="E73"/>
      <c r="F73"/>
      <c r="G73"/>
      <c r="H73"/>
    </row>
    <row r="74" spans="1:8" s="25" customFormat="1" x14ac:dyDescent="0.3">
      <c r="A74" s="20"/>
      <c r="B74" s="2">
        <f t="shared" si="2"/>
        <v>0</v>
      </c>
      <c r="C74" s="21"/>
      <c r="D74" s="70">
        <f t="shared" si="3"/>
        <v>0</v>
      </c>
      <c r="E74"/>
      <c r="F74" s="24"/>
      <c r="G74"/>
      <c r="H74"/>
    </row>
    <row r="75" spans="1:8" s="25" customFormat="1" x14ac:dyDescent="0.3">
      <c r="A75" s="20"/>
      <c r="B75" s="2">
        <f t="shared" si="2"/>
        <v>0</v>
      </c>
      <c r="C75" s="21"/>
      <c r="D75" s="70">
        <f t="shared" si="3"/>
        <v>0</v>
      </c>
      <c r="E75"/>
      <c r="F75"/>
      <c r="G75"/>
      <c r="H75"/>
    </row>
    <row r="76" spans="1:8" s="25" customFormat="1" x14ac:dyDescent="0.3">
      <c r="A76" s="20"/>
      <c r="B76" s="2">
        <f t="shared" si="2"/>
        <v>0</v>
      </c>
      <c r="C76" s="21"/>
      <c r="D76" s="70">
        <f t="shared" si="3"/>
        <v>0</v>
      </c>
      <c r="E76"/>
      <c r="F76"/>
      <c r="G76"/>
      <c r="H76"/>
    </row>
    <row r="77" spans="1:8" s="25" customFormat="1" x14ac:dyDescent="0.3">
      <c r="A77" s="20"/>
      <c r="B77" s="2">
        <f t="shared" si="2"/>
        <v>0</v>
      </c>
      <c r="C77" s="21"/>
      <c r="D77" s="70">
        <f t="shared" si="3"/>
        <v>0</v>
      </c>
      <c r="E77"/>
      <c r="F77"/>
      <c r="G77"/>
      <c r="H77"/>
    </row>
    <row r="78" spans="1:8" s="25" customFormat="1" x14ac:dyDescent="0.3">
      <c r="A78" s="20"/>
      <c r="B78" s="2">
        <f t="shared" si="2"/>
        <v>0</v>
      </c>
      <c r="C78" s="21"/>
      <c r="D78" s="70">
        <f t="shared" si="3"/>
        <v>0</v>
      </c>
      <c r="E78"/>
      <c r="F78"/>
      <c r="G78"/>
      <c r="H78"/>
    </row>
    <row r="79" spans="1:8" s="25" customFormat="1" x14ac:dyDescent="0.3">
      <c r="A79" s="20"/>
      <c r="B79" s="2">
        <f t="shared" si="2"/>
        <v>0</v>
      </c>
      <c r="C79" s="21"/>
      <c r="D79" s="70">
        <f t="shared" si="3"/>
        <v>0</v>
      </c>
      <c r="E79"/>
      <c r="F79"/>
      <c r="G79"/>
      <c r="H79"/>
    </row>
    <row r="80" spans="1:8" s="25" customFormat="1" x14ac:dyDescent="0.3">
      <c r="A80" s="20"/>
      <c r="B80" s="2">
        <f t="shared" si="2"/>
        <v>0</v>
      </c>
      <c r="C80" s="21"/>
      <c r="D80" s="70">
        <f t="shared" si="3"/>
        <v>0</v>
      </c>
      <c r="E80"/>
      <c r="F80"/>
      <c r="G80"/>
      <c r="H80"/>
    </row>
    <row r="81" spans="1:8" s="25" customFormat="1" x14ac:dyDescent="0.3">
      <c r="A81" s="20"/>
      <c r="B81" s="2">
        <f t="shared" si="2"/>
        <v>0</v>
      </c>
      <c r="C81" s="21"/>
      <c r="D81" s="70">
        <f t="shared" si="3"/>
        <v>0</v>
      </c>
      <c r="E81"/>
      <c r="F81"/>
      <c r="G81"/>
      <c r="H81"/>
    </row>
    <row r="82" spans="1:8" s="25" customFormat="1" x14ac:dyDescent="0.3">
      <c r="A82" s="20"/>
      <c r="B82" s="2">
        <f t="shared" si="2"/>
        <v>0</v>
      </c>
      <c r="C82" s="21"/>
      <c r="D82" s="70">
        <f t="shared" si="3"/>
        <v>0</v>
      </c>
      <c r="E82"/>
      <c r="F82"/>
      <c r="G82"/>
      <c r="H82"/>
    </row>
    <row r="83" spans="1:8" s="25" customFormat="1" x14ac:dyDescent="0.3">
      <c r="A83" s="20"/>
      <c r="B83" s="2">
        <f t="shared" si="2"/>
        <v>0</v>
      </c>
      <c r="C83" s="21"/>
      <c r="D83" s="70">
        <f t="shared" si="3"/>
        <v>0</v>
      </c>
      <c r="E83"/>
      <c r="F83"/>
      <c r="G83"/>
      <c r="H83"/>
    </row>
    <row r="84" spans="1:8" s="25" customFormat="1" x14ac:dyDescent="0.3">
      <c r="A84" s="20"/>
      <c r="B84" s="2">
        <f t="shared" si="2"/>
        <v>0</v>
      </c>
      <c r="C84" s="21"/>
      <c r="D84" s="70">
        <f t="shared" si="3"/>
        <v>0</v>
      </c>
      <c r="E84"/>
      <c r="F84"/>
      <c r="G84"/>
      <c r="H84"/>
    </row>
    <row r="85" spans="1:8" s="25" customFormat="1" x14ac:dyDescent="0.3">
      <c r="A85" s="20"/>
      <c r="B85" s="2">
        <f t="shared" si="2"/>
        <v>0</v>
      </c>
      <c r="C85" s="21"/>
      <c r="D85" s="70">
        <f t="shared" si="3"/>
        <v>0</v>
      </c>
      <c r="E85"/>
      <c r="F85" s="24"/>
      <c r="G85"/>
      <c r="H85"/>
    </row>
    <row r="86" spans="1:8" s="25" customFormat="1" x14ac:dyDescent="0.3">
      <c r="A86" s="20"/>
      <c r="B86" s="2">
        <f t="shared" si="2"/>
        <v>0</v>
      </c>
      <c r="C86" s="21"/>
      <c r="D86" s="70">
        <f t="shared" si="3"/>
        <v>0</v>
      </c>
      <c r="E86"/>
      <c r="F86"/>
      <c r="G86"/>
      <c r="H86"/>
    </row>
    <row r="87" spans="1:8" s="25" customFormat="1" x14ac:dyDescent="0.3">
      <c r="A87" s="20"/>
      <c r="B87" s="2">
        <f t="shared" si="2"/>
        <v>0</v>
      </c>
      <c r="C87" s="21"/>
      <c r="D87" s="70">
        <f t="shared" si="3"/>
        <v>0</v>
      </c>
      <c r="E87"/>
      <c r="F87"/>
      <c r="G87"/>
      <c r="H87"/>
    </row>
    <row r="88" spans="1:8" s="25" customFormat="1" x14ac:dyDescent="0.3">
      <c r="A88" s="20"/>
      <c r="B88" s="2">
        <f t="shared" si="2"/>
        <v>0</v>
      </c>
      <c r="C88" s="21"/>
      <c r="D88" s="70">
        <f t="shared" si="3"/>
        <v>0</v>
      </c>
      <c r="E88"/>
      <c r="F88"/>
      <c r="G88"/>
      <c r="H88"/>
    </row>
    <row r="89" spans="1:8" s="25" customFormat="1" x14ac:dyDescent="0.3">
      <c r="A89" s="20"/>
      <c r="B89" s="2">
        <f t="shared" si="2"/>
        <v>0</v>
      </c>
      <c r="C89" s="21"/>
      <c r="D89" s="70">
        <f t="shared" si="3"/>
        <v>0</v>
      </c>
      <c r="E89"/>
      <c r="F89"/>
      <c r="G89"/>
      <c r="H89"/>
    </row>
    <row r="90" spans="1:8" s="25" customFormat="1" x14ac:dyDescent="0.3">
      <c r="A90" s="20"/>
      <c r="B90" s="2">
        <f t="shared" si="2"/>
        <v>0</v>
      </c>
      <c r="C90" s="21"/>
      <c r="D90" s="70">
        <f t="shared" si="3"/>
        <v>0</v>
      </c>
      <c r="E90"/>
      <c r="F90"/>
      <c r="G90"/>
      <c r="H90"/>
    </row>
    <row r="91" spans="1:8" s="25" customFormat="1" x14ac:dyDescent="0.3">
      <c r="A91" s="20"/>
      <c r="B91" s="2">
        <f t="shared" si="2"/>
        <v>0</v>
      </c>
      <c r="C91" s="21"/>
      <c r="D91" s="70">
        <f t="shared" si="3"/>
        <v>0</v>
      </c>
      <c r="E91"/>
      <c r="F91"/>
      <c r="G91"/>
      <c r="H91"/>
    </row>
    <row r="92" spans="1:8" s="25" customFormat="1" x14ac:dyDescent="0.3">
      <c r="A92" s="20"/>
      <c r="B92" s="2">
        <f t="shared" si="2"/>
        <v>0</v>
      </c>
      <c r="C92" s="21"/>
      <c r="D92" s="70">
        <f t="shared" si="3"/>
        <v>0</v>
      </c>
      <c r="E92"/>
      <c r="F92"/>
      <c r="G92"/>
      <c r="H92"/>
    </row>
    <row r="93" spans="1:8" s="25" customFormat="1" x14ac:dyDescent="0.3">
      <c r="A93" s="20"/>
      <c r="B93" s="2">
        <f t="shared" si="2"/>
        <v>0</v>
      </c>
      <c r="C93" s="21"/>
      <c r="D93" s="70">
        <f t="shared" si="3"/>
        <v>0</v>
      </c>
      <c r="E93"/>
      <c r="F93"/>
      <c r="G93"/>
      <c r="H93"/>
    </row>
    <row r="94" spans="1:8" s="25" customFormat="1" x14ac:dyDescent="0.3">
      <c r="A94" s="20"/>
      <c r="B94" s="2">
        <f t="shared" si="2"/>
        <v>0</v>
      </c>
      <c r="C94" s="21"/>
      <c r="D94" s="70">
        <f t="shared" si="3"/>
        <v>0</v>
      </c>
      <c r="E94"/>
      <c r="F94"/>
      <c r="G94"/>
      <c r="H94"/>
    </row>
    <row r="95" spans="1:8" s="25" customFormat="1" x14ac:dyDescent="0.3">
      <c r="A95" s="20"/>
      <c r="B95" s="2">
        <f t="shared" si="2"/>
        <v>0</v>
      </c>
      <c r="C95" s="21"/>
      <c r="D95" s="70">
        <f t="shared" si="3"/>
        <v>0</v>
      </c>
      <c r="E95"/>
      <c r="F95"/>
      <c r="G95"/>
      <c r="H95"/>
    </row>
    <row r="96" spans="1:8" s="25" customFormat="1" x14ac:dyDescent="0.3">
      <c r="A96" s="20"/>
      <c r="B96" s="2">
        <f t="shared" si="2"/>
        <v>0</v>
      </c>
      <c r="C96" s="21"/>
      <c r="D96" s="70">
        <f t="shared" si="3"/>
        <v>0</v>
      </c>
      <c r="E96"/>
      <c r="F96" s="24"/>
      <c r="G96"/>
      <c r="H96"/>
    </row>
    <row r="97" spans="1:8" s="25" customFormat="1" x14ac:dyDescent="0.3">
      <c r="A97" s="20"/>
      <c r="B97" s="2">
        <f t="shared" si="2"/>
        <v>0</v>
      </c>
      <c r="C97" s="21"/>
      <c r="D97" s="70">
        <f t="shared" si="3"/>
        <v>0</v>
      </c>
      <c r="E97"/>
      <c r="F97" s="24"/>
      <c r="G97"/>
      <c r="H97"/>
    </row>
    <row r="98" spans="1:8" s="25" customFormat="1" x14ac:dyDescent="0.3">
      <c r="A98" s="20"/>
      <c r="B98" s="2">
        <f t="shared" si="2"/>
        <v>0</v>
      </c>
      <c r="C98" s="21"/>
      <c r="D98" s="70">
        <f t="shared" si="3"/>
        <v>0</v>
      </c>
      <c r="E98"/>
      <c r="F98"/>
      <c r="G98"/>
      <c r="H98"/>
    </row>
    <row r="99" spans="1:8" s="25" customFormat="1" x14ac:dyDescent="0.3">
      <c r="A99" s="20"/>
      <c r="B99" s="2">
        <f t="shared" si="2"/>
        <v>0</v>
      </c>
      <c r="C99" s="21"/>
      <c r="D99" s="70">
        <f t="shared" si="3"/>
        <v>0</v>
      </c>
      <c r="E99"/>
      <c r="F99"/>
      <c r="G99"/>
      <c r="H99"/>
    </row>
    <row r="100" spans="1:8" s="25" customFormat="1" x14ac:dyDescent="0.3">
      <c r="A100" s="20"/>
      <c r="B100" s="2">
        <f t="shared" si="2"/>
        <v>0</v>
      </c>
      <c r="C100" s="21"/>
      <c r="D100" s="70">
        <f t="shared" si="3"/>
        <v>0</v>
      </c>
      <c r="E100"/>
      <c r="F100" s="24"/>
      <c r="G100"/>
      <c r="H100"/>
    </row>
    <row r="101" spans="1:8" s="25" customFormat="1" x14ac:dyDescent="0.3">
      <c r="A101" s="20"/>
      <c r="B101" s="2">
        <f t="shared" si="2"/>
        <v>0</v>
      </c>
      <c r="C101" s="21"/>
      <c r="D101" s="70">
        <f t="shared" si="3"/>
        <v>0</v>
      </c>
      <c r="E101"/>
      <c r="F101" s="24"/>
      <c r="G101"/>
      <c r="H101"/>
    </row>
    <row r="102" spans="1:8" s="25" customFormat="1" x14ac:dyDescent="0.3">
      <c r="A102" s="20"/>
      <c r="B102" s="2">
        <f t="shared" si="2"/>
        <v>0</v>
      </c>
      <c r="C102" s="21"/>
      <c r="D102" s="70">
        <f t="shared" si="3"/>
        <v>0</v>
      </c>
      <c r="E102"/>
      <c r="F102" s="24"/>
      <c r="G102"/>
      <c r="H102"/>
    </row>
    <row r="103" spans="1:8" s="25" customFormat="1" x14ac:dyDescent="0.3">
      <c r="A103" s="20"/>
      <c r="B103" s="2">
        <f t="shared" si="2"/>
        <v>0</v>
      </c>
      <c r="C103" s="21"/>
      <c r="D103" s="70">
        <f t="shared" si="3"/>
        <v>0</v>
      </c>
      <c r="E103"/>
      <c r="F103" s="24"/>
      <c r="G103"/>
      <c r="H103"/>
    </row>
    <row r="104" spans="1:8" s="25" customFormat="1" x14ac:dyDescent="0.3">
      <c r="A104" s="20"/>
      <c r="B104" s="2">
        <f t="shared" si="2"/>
        <v>0</v>
      </c>
      <c r="C104" s="21"/>
      <c r="D104" s="70">
        <f t="shared" si="3"/>
        <v>0</v>
      </c>
      <c r="E104"/>
      <c r="F104"/>
      <c r="G104"/>
      <c r="H104"/>
    </row>
    <row r="105" spans="1:8" s="25" customFormat="1" x14ac:dyDescent="0.3">
      <c r="A105" s="20"/>
      <c r="B105" s="2">
        <f t="shared" si="2"/>
        <v>0</v>
      </c>
      <c r="C105" s="21"/>
      <c r="D105" s="70">
        <f t="shared" si="3"/>
        <v>0</v>
      </c>
      <c r="E105"/>
      <c r="F105"/>
      <c r="G105"/>
      <c r="H105"/>
    </row>
    <row r="106" spans="1:8" s="25" customFormat="1" x14ac:dyDescent="0.3">
      <c r="A106" s="20"/>
      <c r="B106" s="2">
        <f t="shared" si="2"/>
        <v>0</v>
      </c>
      <c r="C106" s="21"/>
      <c r="D106" s="70">
        <f t="shared" si="3"/>
        <v>0</v>
      </c>
      <c r="E106"/>
      <c r="F106"/>
      <c r="G106"/>
      <c r="H106"/>
    </row>
    <row r="107" spans="1:8" s="25" customFormat="1" x14ac:dyDescent="0.3">
      <c r="A107" s="20"/>
      <c r="B107" s="2">
        <f t="shared" si="2"/>
        <v>0</v>
      </c>
      <c r="C107" s="21"/>
      <c r="D107" s="70">
        <f t="shared" si="3"/>
        <v>0</v>
      </c>
      <c r="E107"/>
      <c r="F107"/>
      <c r="G107"/>
      <c r="H107"/>
    </row>
    <row r="108" spans="1:8" s="25" customFormat="1" x14ac:dyDescent="0.3">
      <c r="A108" s="20"/>
      <c r="B108" s="2">
        <f t="shared" si="2"/>
        <v>0</v>
      </c>
      <c r="C108" s="21"/>
      <c r="D108" s="70">
        <f t="shared" si="3"/>
        <v>0</v>
      </c>
      <c r="E108"/>
      <c r="F108"/>
      <c r="G108"/>
      <c r="H108"/>
    </row>
    <row r="109" spans="1:8" s="25" customFormat="1" x14ac:dyDescent="0.3">
      <c r="A109" s="20"/>
      <c r="B109" s="2">
        <f t="shared" si="2"/>
        <v>0</v>
      </c>
      <c r="C109" s="21"/>
      <c r="D109" s="70">
        <f t="shared" si="3"/>
        <v>0</v>
      </c>
      <c r="E109"/>
      <c r="F109"/>
      <c r="G109"/>
      <c r="H109"/>
    </row>
    <row r="110" spans="1:8" s="25" customFormat="1" x14ac:dyDescent="0.3">
      <c r="A110"/>
      <c r="B110" s="2">
        <f t="shared" si="2"/>
        <v>0</v>
      </c>
      <c r="C110" s="2">
        <f>SUM(C3:C109)</f>
        <v>0.5</v>
      </c>
      <c r="D110" s="70">
        <f>SUM(D3:D109)</f>
        <v>21.52</v>
      </c>
      <c r="E110"/>
      <c r="F110"/>
      <c r="G110"/>
      <c r="H110"/>
    </row>
    <row r="111" spans="1:8" s="25" customFormat="1" x14ac:dyDescent="0.3">
      <c r="A111" s="112" t="s">
        <v>58</v>
      </c>
      <c r="B111" s="112"/>
      <c r="C111" s="67">
        <f>D110/C110</f>
        <v>43.04</v>
      </c>
      <c r="D111"/>
      <c r="E111"/>
      <c r="F111"/>
      <c r="G111"/>
      <c r="H111"/>
    </row>
  </sheetData>
  <sheetProtection algorithmName="SHA-512" hashValue="OPHhe/oxJKvuqTKHVd41MvobxJPH5Uhj/hZWiv0bDrqLDZlq0v/eJaHQkVooYC0JwUIW2V5OarPqGfp/hX4ecQ==" saltValue="skYPzIdGTZfURBIrLErS5w==" spinCount="100000" sheet="1" selectLockedCells="1"/>
  <mergeCells count="1">
    <mergeCell ref="A111:B1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14" sqref="A14"/>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7" customFormat="1" x14ac:dyDescent="0.3">
      <c r="A1" s="8" t="s">
        <v>53</v>
      </c>
      <c r="B1" s="8"/>
      <c r="C1" s="9">
        <v>45658</v>
      </c>
      <c r="D1" s="8"/>
      <c r="E1" s="8"/>
      <c r="F1" s="8"/>
      <c r="G1" s="8"/>
      <c r="H1" s="8"/>
    </row>
    <row r="2" spans="1:8" s="25" customFormat="1" x14ac:dyDescent="0.3">
      <c r="A2" s="5" t="s">
        <v>54</v>
      </c>
      <c r="B2" s="5" t="s">
        <v>55</v>
      </c>
      <c r="C2" s="5" t="s">
        <v>56</v>
      </c>
      <c r="D2" s="5" t="s">
        <v>57</v>
      </c>
      <c r="E2"/>
      <c r="F2"/>
      <c r="G2"/>
      <c r="H2"/>
    </row>
    <row r="3" spans="1:8" s="25" customFormat="1" x14ac:dyDescent="0.3">
      <c r="A3" s="20">
        <v>25943</v>
      </c>
      <c r="B3" s="2">
        <f>ROUND(IF(A3="",0,DAYS360(A3,C$1)/360),2)</f>
        <v>53.98</v>
      </c>
      <c r="C3" s="21">
        <v>0.5</v>
      </c>
      <c r="D3" s="70">
        <f>B3*C3</f>
        <v>26.99</v>
      </c>
      <c r="E3"/>
      <c r="F3"/>
      <c r="G3"/>
      <c r="H3"/>
    </row>
    <row r="4" spans="1:8" s="25" customFormat="1" x14ac:dyDescent="0.3">
      <c r="A4" s="20"/>
      <c r="B4" s="2">
        <f t="shared" ref="B4:B67" si="0">ROUND(IF(A4="",0,DAYS360(A4,C$1)/360),2)</f>
        <v>0</v>
      </c>
      <c r="C4" s="21"/>
      <c r="D4" s="70">
        <f>B4*C4</f>
        <v>0</v>
      </c>
      <c r="E4"/>
      <c r="F4"/>
      <c r="G4"/>
      <c r="H4"/>
    </row>
    <row r="5" spans="1:8" s="25" customFormat="1" x14ac:dyDescent="0.3">
      <c r="A5" s="20"/>
      <c r="B5" s="2">
        <f t="shared" si="0"/>
        <v>0</v>
      </c>
      <c r="C5" s="21"/>
      <c r="D5" s="70">
        <f t="shared" ref="D5:D68" si="1">B5*C5</f>
        <v>0</v>
      </c>
      <c r="E5"/>
      <c r="F5"/>
      <c r="G5"/>
      <c r="H5"/>
    </row>
    <row r="6" spans="1:8" s="25" customFormat="1" x14ac:dyDescent="0.3">
      <c r="A6" s="20"/>
      <c r="B6" s="2">
        <f t="shared" si="0"/>
        <v>0</v>
      </c>
      <c r="C6" s="21"/>
      <c r="D6" s="70">
        <f t="shared" si="1"/>
        <v>0</v>
      </c>
      <c r="E6"/>
      <c r="F6" s="24"/>
      <c r="G6"/>
      <c r="H6"/>
    </row>
    <row r="7" spans="1:8" s="25" customFormat="1" x14ac:dyDescent="0.3">
      <c r="A7" s="20"/>
      <c r="B7" s="2">
        <f t="shared" si="0"/>
        <v>0</v>
      </c>
      <c r="C7" s="21"/>
      <c r="D7" s="70">
        <f t="shared" si="1"/>
        <v>0</v>
      </c>
      <c r="E7"/>
      <c r="F7" s="24"/>
      <c r="G7"/>
      <c r="H7"/>
    </row>
    <row r="8" spans="1:8" s="25" customFormat="1" x14ac:dyDescent="0.3">
      <c r="A8" s="20"/>
      <c r="B8" s="2">
        <f t="shared" si="0"/>
        <v>0</v>
      </c>
      <c r="C8" s="21"/>
      <c r="D8" s="70">
        <f t="shared" si="1"/>
        <v>0</v>
      </c>
      <c r="E8"/>
      <c r="F8"/>
      <c r="G8"/>
      <c r="H8"/>
    </row>
    <row r="9" spans="1:8" s="25" customFormat="1" x14ac:dyDescent="0.3">
      <c r="A9" s="20"/>
      <c r="B9" s="2">
        <f t="shared" si="0"/>
        <v>0</v>
      </c>
      <c r="C9" s="21"/>
      <c r="D9" s="70">
        <f t="shared" si="1"/>
        <v>0</v>
      </c>
      <c r="E9"/>
      <c r="F9"/>
      <c r="G9"/>
      <c r="H9"/>
    </row>
    <row r="10" spans="1:8" s="25" customFormat="1" x14ac:dyDescent="0.3">
      <c r="A10" s="20"/>
      <c r="B10" s="2">
        <f t="shared" si="0"/>
        <v>0</v>
      </c>
      <c r="C10" s="21"/>
      <c r="D10" s="70">
        <f t="shared" si="1"/>
        <v>0</v>
      </c>
      <c r="E10"/>
      <c r="F10" s="24"/>
      <c r="G10"/>
      <c r="H10"/>
    </row>
    <row r="11" spans="1:8" s="25" customFormat="1" x14ac:dyDescent="0.3">
      <c r="A11" s="20"/>
      <c r="B11" s="2">
        <f t="shared" si="0"/>
        <v>0</v>
      </c>
      <c r="C11" s="21"/>
      <c r="D11" s="70">
        <f t="shared" si="1"/>
        <v>0</v>
      </c>
      <c r="E11"/>
      <c r="F11"/>
      <c r="G11"/>
      <c r="H11"/>
    </row>
    <row r="12" spans="1:8" s="25" customFormat="1" x14ac:dyDescent="0.3">
      <c r="A12" s="20"/>
      <c r="B12" s="2">
        <f t="shared" si="0"/>
        <v>0</v>
      </c>
      <c r="C12" s="21"/>
      <c r="D12" s="70">
        <f t="shared" si="1"/>
        <v>0</v>
      </c>
      <c r="E12"/>
      <c r="F12"/>
      <c r="G12"/>
      <c r="H12"/>
    </row>
    <row r="13" spans="1:8" s="25" customFormat="1" x14ac:dyDescent="0.3">
      <c r="A13" s="20"/>
      <c r="B13" s="2">
        <f t="shared" si="0"/>
        <v>0</v>
      </c>
      <c r="C13" s="21"/>
      <c r="D13" s="70">
        <f t="shared" si="1"/>
        <v>0</v>
      </c>
      <c r="E13"/>
      <c r="F13"/>
      <c r="G13"/>
      <c r="H13"/>
    </row>
    <row r="14" spans="1:8" s="25" customFormat="1" x14ac:dyDescent="0.3">
      <c r="A14" s="20"/>
      <c r="B14" s="2">
        <f t="shared" si="0"/>
        <v>0</v>
      </c>
      <c r="C14" s="21"/>
      <c r="D14" s="70">
        <f t="shared" si="1"/>
        <v>0</v>
      </c>
      <c r="E14"/>
      <c r="F14"/>
      <c r="G14"/>
      <c r="H14"/>
    </row>
    <row r="15" spans="1:8" s="25" customFormat="1" x14ac:dyDescent="0.3">
      <c r="A15" s="20"/>
      <c r="B15" s="2">
        <f t="shared" si="0"/>
        <v>0</v>
      </c>
      <c r="C15" s="21"/>
      <c r="D15" s="70">
        <f t="shared" si="1"/>
        <v>0</v>
      </c>
      <c r="E15"/>
      <c r="F15"/>
      <c r="G15"/>
      <c r="H15"/>
    </row>
    <row r="16" spans="1:8" s="25" customFormat="1" x14ac:dyDescent="0.3">
      <c r="A16" s="20"/>
      <c r="B16" s="2">
        <f t="shared" si="0"/>
        <v>0</v>
      </c>
      <c r="C16" s="21"/>
      <c r="D16" s="70">
        <f t="shared" si="1"/>
        <v>0</v>
      </c>
      <c r="E16"/>
      <c r="F16"/>
      <c r="G16"/>
      <c r="H16"/>
    </row>
    <row r="17" spans="1:8" s="25" customFormat="1" x14ac:dyDescent="0.3">
      <c r="A17" s="20"/>
      <c r="B17" s="2">
        <f t="shared" si="0"/>
        <v>0</v>
      </c>
      <c r="C17" s="21"/>
      <c r="D17" s="70">
        <f t="shared" si="1"/>
        <v>0</v>
      </c>
      <c r="E17"/>
      <c r="F17"/>
      <c r="G17"/>
      <c r="H17"/>
    </row>
    <row r="18" spans="1:8" s="25" customFormat="1" x14ac:dyDescent="0.3">
      <c r="A18" s="20"/>
      <c r="B18" s="2">
        <f t="shared" si="0"/>
        <v>0</v>
      </c>
      <c r="C18" s="21"/>
      <c r="D18" s="70">
        <f t="shared" si="1"/>
        <v>0</v>
      </c>
      <c r="E18"/>
      <c r="F18"/>
      <c r="G18"/>
      <c r="H18"/>
    </row>
    <row r="19" spans="1:8" s="25" customFormat="1" x14ac:dyDescent="0.3">
      <c r="A19" s="20"/>
      <c r="B19" s="2">
        <f t="shared" si="0"/>
        <v>0</v>
      </c>
      <c r="C19" s="21"/>
      <c r="D19" s="70">
        <f t="shared" si="1"/>
        <v>0</v>
      </c>
      <c r="E19"/>
      <c r="F19"/>
      <c r="G19"/>
      <c r="H19"/>
    </row>
    <row r="20" spans="1:8" s="25" customFormat="1" x14ac:dyDescent="0.3">
      <c r="A20" s="20"/>
      <c r="B20" s="2">
        <f t="shared" si="0"/>
        <v>0</v>
      </c>
      <c r="C20" s="21"/>
      <c r="D20" s="70">
        <f t="shared" si="1"/>
        <v>0</v>
      </c>
      <c r="E20"/>
      <c r="F20"/>
      <c r="G20"/>
      <c r="H20"/>
    </row>
    <row r="21" spans="1:8" s="25" customFormat="1" x14ac:dyDescent="0.3">
      <c r="A21" s="20"/>
      <c r="B21" s="2">
        <f t="shared" si="0"/>
        <v>0</v>
      </c>
      <c r="C21" s="21"/>
      <c r="D21" s="70">
        <f t="shared" si="1"/>
        <v>0</v>
      </c>
      <c r="E21"/>
      <c r="F21" s="24"/>
      <c r="G21"/>
      <c r="H21"/>
    </row>
    <row r="22" spans="1:8" s="25" customFormat="1" x14ac:dyDescent="0.3">
      <c r="A22" s="20"/>
      <c r="B22" s="2">
        <f t="shared" si="0"/>
        <v>0</v>
      </c>
      <c r="C22" s="21"/>
      <c r="D22" s="70">
        <f t="shared" si="1"/>
        <v>0</v>
      </c>
      <c r="E22"/>
      <c r="F22" s="24"/>
      <c r="G22"/>
      <c r="H22"/>
    </row>
    <row r="23" spans="1:8" s="25" customFormat="1" x14ac:dyDescent="0.3">
      <c r="A23" s="20"/>
      <c r="B23" s="2">
        <f t="shared" si="0"/>
        <v>0</v>
      </c>
      <c r="C23" s="21"/>
      <c r="D23" s="70">
        <f t="shared" si="1"/>
        <v>0</v>
      </c>
      <c r="E23"/>
      <c r="F23"/>
      <c r="G23"/>
      <c r="H23"/>
    </row>
    <row r="24" spans="1:8" s="25" customFormat="1" x14ac:dyDescent="0.3">
      <c r="A24" s="20"/>
      <c r="B24" s="2">
        <f t="shared" si="0"/>
        <v>0</v>
      </c>
      <c r="C24" s="21"/>
      <c r="D24" s="70">
        <f t="shared" si="1"/>
        <v>0</v>
      </c>
      <c r="E24"/>
      <c r="F24"/>
      <c r="G24"/>
      <c r="H24"/>
    </row>
    <row r="25" spans="1:8" s="25" customFormat="1" x14ac:dyDescent="0.3">
      <c r="A25" s="20"/>
      <c r="B25" s="2">
        <f t="shared" si="0"/>
        <v>0</v>
      </c>
      <c r="C25" s="21"/>
      <c r="D25" s="70">
        <f t="shared" si="1"/>
        <v>0</v>
      </c>
      <c r="E25"/>
      <c r="F25" s="24"/>
      <c r="G25"/>
      <c r="H25"/>
    </row>
    <row r="26" spans="1:8" s="25" customFormat="1" x14ac:dyDescent="0.3">
      <c r="A26" s="20"/>
      <c r="B26" s="2">
        <f t="shared" si="0"/>
        <v>0</v>
      </c>
      <c r="C26" s="21"/>
      <c r="D26" s="70">
        <f t="shared" si="1"/>
        <v>0</v>
      </c>
      <c r="E26"/>
      <c r="F26" s="24"/>
      <c r="G26"/>
      <c r="H26"/>
    </row>
    <row r="27" spans="1:8" s="25" customFormat="1" x14ac:dyDescent="0.3">
      <c r="A27" s="20"/>
      <c r="B27" s="2">
        <f t="shared" si="0"/>
        <v>0</v>
      </c>
      <c r="C27" s="21"/>
      <c r="D27" s="70">
        <f t="shared" si="1"/>
        <v>0</v>
      </c>
      <c r="E27"/>
      <c r="F27" s="24"/>
      <c r="G27"/>
      <c r="H27"/>
    </row>
    <row r="28" spans="1:8" s="25" customFormat="1" x14ac:dyDescent="0.3">
      <c r="A28" s="20"/>
      <c r="B28" s="2">
        <f t="shared" si="0"/>
        <v>0</v>
      </c>
      <c r="C28" s="21"/>
      <c r="D28" s="70">
        <f t="shared" si="1"/>
        <v>0</v>
      </c>
      <c r="E28"/>
      <c r="F28" s="24"/>
      <c r="G28"/>
      <c r="H28"/>
    </row>
    <row r="29" spans="1:8" s="25" customFormat="1" x14ac:dyDescent="0.3">
      <c r="A29" s="20"/>
      <c r="B29" s="2">
        <f t="shared" si="0"/>
        <v>0</v>
      </c>
      <c r="C29" s="21"/>
      <c r="D29" s="70">
        <f t="shared" si="1"/>
        <v>0</v>
      </c>
      <c r="E29"/>
      <c r="F29"/>
      <c r="G29"/>
      <c r="H29"/>
    </row>
    <row r="30" spans="1:8" s="25" customFormat="1" x14ac:dyDescent="0.3">
      <c r="A30" s="20"/>
      <c r="B30" s="2">
        <f t="shared" si="0"/>
        <v>0</v>
      </c>
      <c r="C30" s="21"/>
      <c r="D30" s="70">
        <f t="shared" si="1"/>
        <v>0</v>
      </c>
      <c r="E30"/>
      <c r="F30"/>
      <c r="G30"/>
      <c r="H30"/>
    </row>
    <row r="31" spans="1:8" s="25" customFormat="1" x14ac:dyDescent="0.3">
      <c r="A31" s="20"/>
      <c r="B31" s="2">
        <f t="shared" si="0"/>
        <v>0</v>
      </c>
      <c r="C31" s="21"/>
      <c r="D31" s="70">
        <f t="shared" si="1"/>
        <v>0</v>
      </c>
      <c r="E31"/>
      <c r="F31"/>
      <c r="G31"/>
      <c r="H31"/>
    </row>
    <row r="32" spans="1:8" s="25" customFormat="1" x14ac:dyDescent="0.3">
      <c r="A32" s="20"/>
      <c r="B32" s="2">
        <f t="shared" si="0"/>
        <v>0</v>
      </c>
      <c r="C32" s="21"/>
      <c r="D32" s="70">
        <f t="shared" si="1"/>
        <v>0</v>
      </c>
      <c r="E32"/>
      <c r="F32"/>
      <c r="G32"/>
      <c r="H32"/>
    </row>
    <row r="33" spans="1:8" s="25" customFormat="1" x14ac:dyDescent="0.3">
      <c r="A33" s="20"/>
      <c r="B33" s="2">
        <f t="shared" si="0"/>
        <v>0</v>
      </c>
      <c r="C33" s="21"/>
      <c r="D33" s="70">
        <f t="shared" si="1"/>
        <v>0</v>
      </c>
      <c r="E33"/>
      <c r="F33"/>
      <c r="G33"/>
      <c r="H33"/>
    </row>
    <row r="34" spans="1:8" s="25" customFormat="1" x14ac:dyDescent="0.3">
      <c r="A34" s="20"/>
      <c r="B34" s="2">
        <f t="shared" si="0"/>
        <v>0</v>
      </c>
      <c r="C34" s="21"/>
      <c r="D34" s="70">
        <f t="shared" si="1"/>
        <v>0</v>
      </c>
      <c r="E34"/>
      <c r="F34" s="24"/>
      <c r="G34"/>
      <c r="H34"/>
    </row>
    <row r="35" spans="1:8" s="25" customFormat="1" x14ac:dyDescent="0.3">
      <c r="A35" s="20"/>
      <c r="B35" s="2">
        <f t="shared" si="0"/>
        <v>0</v>
      </c>
      <c r="C35" s="21"/>
      <c r="D35" s="70">
        <f t="shared" si="1"/>
        <v>0</v>
      </c>
      <c r="E35"/>
      <c r="F35" s="24"/>
      <c r="G35"/>
      <c r="H35"/>
    </row>
    <row r="36" spans="1:8" s="25" customFormat="1" x14ac:dyDescent="0.3">
      <c r="A36" s="20"/>
      <c r="B36" s="2">
        <f t="shared" si="0"/>
        <v>0</v>
      </c>
      <c r="C36" s="21"/>
      <c r="D36" s="70">
        <f t="shared" si="1"/>
        <v>0</v>
      </c>
      <c r="E36"/>
      <c r="F36"/>
      <c r="G36"/>
      <c r="H36"/>
    </row>
    <row r="37" spans="1:8" s="25" customFormat="1" x14ac:dyDescent="0.3">
      <c r="A37" s="20"/>
      <c r="B37" s="2">
        <f t="shared" si="0"/>
        <v>0</v>
      </c>
      <c r="C37" s="21"/>
      <c r="D37" s="70">
        <f t="shared" si="1"/>
        <v>0</v>
      </c>
      <c r="E37"/>
      <c r="F37"/>
      <c r="G37"/>
      <c r="H37"/>
    </row>
    <row r="38" spans="1:8" s="25" customFormat="1" x14ac:dyDescent="0.3">
      <c r="A38" s="20"/>
      <c r="B38" s="2">
        <f t="shared" si="0"/>
        <v>0</v>
      </c>
      <c r="C38" s="21"/>
      <c r="D38" s="70">
        <f t="shared" si="1"/>
        <v>0</v>
      </c>
      <c r="E38"/>
      <c r="F38" s="24"/>
      <c r="G38"/>
      <c r="H38"/>
    </row>
    <row r="39" spans="1:8" s="25" customFormat="1" x14ac:dyDescent="0.3">
      <c r="A39" s="20"/>
      <c r="B39" s="2">
        <f t="shared" si="0"/>
        <v>0</v>
      </c>
      <c r="C39" s="21"/>
      <c r="D39" s="70">
        <f t="shared" si="1"/>
        <v>0</v>
      </c>
      <c r="E39"/>
      <c r="F39"/>
      <c r="G39"/>
      <c r="H39"/>
    </row>
    <row r="40" spans="1:8" s="25" customFormat="1" x14ac:dyDescent="0.3">
      <c r="A40" s="20"/>
      <c r="B40" s="2">
        <f t="shared" si="0"/>
        <v>0</v>
      </c>
      <c r="C40" s="21"/>
      <c r="D40" s="70">
        <f t="shared" si="1"/>
        <v>0</v>
      </c>
      <c r="E40"/>
      <c r="F40"/>
      <c r="G40"/>
      <c r="H40"/>
    </row>
    <row r="41" spans="1:8" s="25" customFormat="1" x14ac:dyDescent="0.3">
      <c r="A41" s="20"/>
      <c r="B41" s="2">
        <f t="shared" si="0"/>
        <v>0</v>
      </c>
      <c r="C41" s="21"/>
      <c r="D41" s="70">
        <f t="shared" si="1"/>
        <v>0</v>
      </c>
      <c r="E41"/>
      <c r="F41"/>
      <c r="G41"/>
      <c r="H41"/>
    </row>
    <row r="42" spans="1:8" s="25" customFormat="1" x14ac:dyDescent="0.3">
      <c r="A42" s="20"/>
      <c r="B42" s="2">
        <f t="shared" si="0"/>
        <v>0</v>
      </c>
      <c r="C42" s="21"/>
      <c r="D42" s="70">
        <f t="shared" si="1"/>
        <v>0</v>
      </c>
      <c r="E42"/>
      <c r="F42" s="24"/>
      <c r="G42"/>
      <c r="H42"/>
    </row>
    <row r="43" spans="1:8" s="25" customFormat="1" x14ac:dyDescent="0.3">
      <c r="A43" s="20"/>
      <c r="B43" s="2">
        <f t="shared" si="0"/>
        <v>0</v>
      </c>
      <c r="C43" s="21"/>
      <c r="D43" s="70">
        <f t="shared" si="1"/>
        <v>0</v>
      </c>
      <c r="E43"/>
      <c r="F43" s="24"/>
      <c r="G43"/>
      <c r="H43"/>
    </row>
    <row r="44" spans="1:8" s="25" customFormat="1" x14ac:dyDescent="0.3">
      <c r="A44" s="20"/>
      <c r="B44" s="2">
        <f t="shared" si="0"/>
        <v>0</v>
      </c>
      <c r="C44" s="21"/>
      <c r="D44" s="70">
        <f t="shared" si="1"/>
        <v>0</v>
      </c>
      <c r="E44"/>
      <c r="F44"/>
      <c r="G44"/>
      <c r="H44"/>
    </row>
    <row r="45" spans="1:8" s="25" customFormat="1" x14ac:dyDescent="0.3">
      <c r="A45" s="20"/>
      <c r="B45" s="2">
        <f t="shared" si="0"/>
        <v>0</v>
      </c>
      <c r="C45" s="21"/>
      <c r="D45" s="70">
        <f t="shared" si="1"/>
        <v>0</v>
      </c>
      <c r="E45"/>
      <c r="F45"/>
      <c r="G45"/>
      <c r="H45"/>
    </row>
    <row r="46" spans="1:8" s="25" customFormat="1" x14ac:dyDescent="0.3">
      <c r="A46" s="20"/>
      <c r="B46" s="2">
        <f t="shared" si="0"/>
        <v>0</v>
      </c>
      <c r="C46" s="21"/>
      <c r="D46" s="70">
        <f t="shared" si="1"/>
        <v>0</v>
      </c>
      <c r="E46"/>
      <c r="F46" s="24"/>
      <c r="G46"/>
      <c r="H46"/>
    </row>
    <row r="47" spans="1:8" s="25" customFormat="1" x14ac:dyDescent="0.3">
      <c r="A47" s="20"/>
      <c r="B47" s="2">
        <f t="shared" si="0"/>
        <v>0</v>
      </c>
      <c r="C47" s="21"/>
      <c r="D47" s="70">
        <f t="shared" si="1"/>
        <v>0</v>
      </c>
      <c r="E47"/>
      <c r="F47"/>
      <c r="G47"/>
      <c r="H47"/>
    </row>
    <row r="48" spans="1:8" s="25" customFormat="1" x14ac:dyDescent="0.3">
      <c r="A48" s="20"/>
      <c r="B48" s="2">
        <f t="shared" si="0"/>
        <v>0</v>
      </c>
      <c r="C48" s="21"/>
      <c r="D48" s="70">
        <f t="shared" si="1"/>
        <v>0</v>
      </c>
      <c r="E48"/>
      <c r="F48"/>
      <c r="G48"/>
      <c r="H48"/>
    </row>
    <row r="49" spans="1:8" s="25" customFormat="1" x14ac:dyDescent="0.3">
      <c r="A49" s="20"/>
      <c r="B49" s="2">
        <f t="shared" si="0"/>
        <v>0</v>
      </c>
      <c r="C49" s="21"/>
      <c r="D49" s="70">
        <f t="shared" si="1"/>
        <v>0</v>
      </c>
      <c r="E49"/>
      <c r="F49"/>
      <c r="G49"/>
      <c r="H49"/>
    </row>
    <row r="50" spans="1:8" s="25" customFormat="1" x14ac:dyDescent="0.3">
      <c r="A50" s="20"/>
      <c r="B50" s="2">
        <f t="shared" si="0"/>
        <v>0</v>
      </c>
      <c r="C50" s="21"/>
      <c r="D50" s="70">
        <f t="shared" si="1"/>
        <v>0</v>
      </c>
      <c r="E50"/>
      <c r="F50"/>
      <c r="G50"/>
      <c r="H50"/>
    </row>
    <row r="51" spans="1:8" s="25" customFormat="1" x14ac:dyDescent="0.3">
      <c r="A51" s="20"/>
      <c r="B51" s="2">
        <f t="shared" si="0"/>
        <v>0</v>
      </c>
      <c r="C51" s="21"/>
      <c r="D51" s="70">
        <f t="shared" si="1"/>
        <v>0</v>
      </c>
      <c r="E51"/>
      <c r="F51"/>
      <c r="G51"/>
      <c r="H51"/>
    </row>
    <row r="52" spans="1:8" s="25" customFormat="1" x14ac:dyDescent="0.3">
      <c r="A52" s="20"/>
      <c r="B52" s="2">
        <f t="shared" si="0"/>
        <v>0</v>
      </c>
      <c r="C52" s="21"/>
      <c r="D52" s="70">
        <f t="shared" si="1"/>
        <v>0</v>
      </c>
      <c r="E52"/>
      <c r="F52"/>
      <c r="G52"/>
      <c r="H52"/>
    </row>
    <row r="53" spans="1:8" s="25" customFormat="1" x14ac:dyDescent="0.3">
      <c r="A53" s="20"/>
      <c r="B53" s="2">
        <f t="shared" si="0"/>
        <v>0</v>
      </c>
      <c r="C53" s="21"/>
      <c r="D53" s="70">
        <f t="shared" si="1"/>
        <v>0</v>
      </c>
      <c r="E53"/>
      <c r="F53"/>
      <c r="G53"/>
      <c r="H53"/>
    </row>
    <row r="54" spans="1:8" s="25" customFormat="1" x14ac:dyDescent="0.3">
      <c r="A54" s="20"/>
      <c r="B54" s="2">
        <f t="shared" si="0"/>
        <v>0</v>
      </c>
      <c r="C54" s="21"/>
      <c r="D54" s="70">
        <f t="shared" si="1"/>
        <v>0</v>
      </c>
      <c r="E54"/>
      <c r="F54"/>
      <c r="G54"/>
      <c r="H54"/>
    </row>
    <row r="55" spans="1:8" s="25" customFormat="1" x14ac:dyDescent="0.3">
      <c r="A55" s="20"/>
      <c r="B55" s="2">
        <f t="shared" si="0"/>
        <v>0</v>
      </c>
      <c r="C55" s="21"/>
      <c r="D55" s="70">
        <f t="shared" si="1"/>
        <v>0</v>
      </c>
      <c r="E55"/>
      <c r="F55"/>
      <c r="G55"/>
      <c r="H55"/>
    </row>
    <row r="56" spans="1:8" s="25" customFormat="1" x14ac:dyDescent="0.3">
      <c r="A56" s="20"/>
      <c r="B56" s="2">
        <f t="shared" si="0"/>
        <v>0</v>
      </c>
      <c r="C56" s="21"/>
      <c r="D56" s="70">
        <f t="shared" si="1"/>
        <v>0</v>
      </c>
      <c r="E56"/>
      <c r="F56"/>
      <c r="G56"/>
      <c r="H56"/>
    </row>
    <row r="57" spans="1:8" s="25" customFormat="1" x14ac:dyDescent="0.3">
      <c r="A57" s="20"/>
      <c r="B57" s="2">
        <f t="shared" si="0"/>
        <v>0</v>
      </c>
      <c r="C57" s="21"/>
      <c r="D57" s="70">
        <f t="shared" si="1"/>
        <v>0</v>
      </c>
      <c r="E57"/>
      <c r="F57" s="24"/>
      <c r="G57"/>
      <c r="H57"/>
    </row>
    <row r="58" spans="1:8" s="25" customFormat="1" x14ac:dyDescent="0.3">
      <c r="A58" s="20"/>
      <c r="B58" s="2">
        <f t="shared" si="0"/>
        <v>0</v>
      </c>
      <c r="C58" s="21"/>
      <c r="D58" s="70">
        <f t="shared" si="1"/>
        <v>0</v>
      </c>
      <c r="E58"/>
      <c r="F58" s="24"/>
      <c r="G58"/>
      <c r="H58"/>
    </row>
    <row r="59" spans="1:8" s="25" customFormat="1" x14ac:dyDescent="0.3">
      <c r="A59" s="20"/>
      <c r="B59" s="2">
        <f t="shared" si="0"/>
        <v>0</v>
      </c>
      <c r="C59" s="21"/>
      <c r="D59" s="70">
        <f t="shared" si="1"/>
        <v>0</v>
      </c>
      <c r="E59"/>
      <c r="F59"/>
      <c r="G59"/>
      <c r="H59"/>
    </row>
    <row r="60" spans="1:8" s="25" customFormat="1" x14ac:dyDescent="0.3">
      <c r="A60" s="20"/>
      <c r="B60" s="2">
        <f t="shared" si="0"/>
        <v>0</v>
      </c>
      <c r="C60" s="21"/>
      <c r="D60" s="70">
        <f t="shared" si="1"/>
        <v>0</v>
      </c>
      <c r="E60"/>
      <c r="F60"/>
      <c r="G60"/>
      <c r="H60"/>
    </row>
    <row r="61" spans="1:8" s="25" customFormat="1" x14ac:dyDescent="0.3">
      <c r="A61" s="20"/>
      <c r="B61" s="2">
        <f t="shared" si="0"/>
        <v>0</v>
      </c>
      <c r="C61" s="21"/>
      <c r="D61" s="70">
        <f t="shared" si="1"/>
        <v>0</v>
      </c>
      <c r="E61"/>
      <c r="F61" s="24"/>
      <c r="G61"/>
      <c r="H61"/>
    </row>
    <row r="62" spans="1:8" s="25" customFormat="1" x14ac:dyDescent="0.3">
      <c r="A62" s="20"/>
      <c r="B62" s="2">
        <f t="shared" si="0"/>
        <v>0</v>
      </c>
      <c r="C62" s="21"/>
      <c r="D62" s="70">
        <f t="shared" si="1"/>
        <v>0</v>
      </c>
      <c r="E62"/>
      <c r="F62" s="24"/>
      <c r="G62"/>
      <c r="H62"/>
    </row>
    <row r="63" spans="1:8" s="25" customFormat="1" x14ac:dyDescent="0.3">
      <c r="A63" s="20"/>
      <c r="B63" s="2">
        <f t="shared" si="0"/>
        <v>0</v>
      </c>
      <c r="C63" s="21"/>
      <c r="D63" s="70">
        <f t="shared" si="1"/>
        <v>0</v>
      </c>
      <c r="E63"/>
      <c r="F63" s="24"/>
      <c r="G63"/>
      <c r="H63"/>
    </row>
    <row r="64" spans="1:8" s="25" customFormat="1" x14ac:dyDescent="0.3">
      <c r="A64" s="20"/>
      <c r="B64" s="2">
        <f t="shared" si="0"/>
        <v>0</v>
      </c>
      <c r="C64" s="21"/>
      <c r="D64" s="70">
        <f t="shared" si="1"/>
        <v>0</v>
      </c>
      <c r="E64"/>
      <c r="F64" s="24"/>
      <c r="G64"/>
      <c r="H64"/>
    </row>
    <row r="65" spans="1:8" s="25" customFormat="1" x14ac:dyDescent="0.3">
      <c r="A65" s="20"/>
      <c r="B65" s="2">
        <f t="shared" si="0"/>
        <v>0</v>
      </c>
      <c r="C65" s="21"/>
      <c r="D65" s="70">
        <f t="shared" si="1"/>
        <v>0</v>
      </c>
      <c r="E65"/>
      <c r="F65"/>
      <c r="G65"/>
      <c r="H65"/>
    </row>
    <row r="66" spans="1:8" s="25" customFormat="1" x14ac:dyDescent="0.3">
      <c r="A66" s="20"/>
      <c r="B66" s="2">
        <f t="shared" si="0"/>
        <v>0</v>
      </c>
      <c r="C66" s="21"/>
      <c r="D66" s="70">
        <f t="shared" si="1"/>
        <v>0</v>
      </c>
      <c r="E66"/>
      <c r="F66"/>
      <c r="G66"/>
      <c r="H66"/>
    </row>
    <row r="67" spans="1:8" s="25" customFormat="1" x14ac:dyDescent="0.3">
      <c r="A67" s="20"/>
      <c r="B67" s="2">
        <f t="shared" si="0"/>
        <v>0</v>
      </c>
      <c r="C67" s="21"/>
      <c r="D67" s="70">
        <f t="shared" si="1"/>
        <v>0</v>
      </c>
      <c r="E67"/>
      <c r="F67"/>
      <c r="G67"/>
      <c r="H67"/>
    </row>
    <row r="68" spans="1:8" s="25" customFormat="1" x14ac:dyDescent="0.3">
      <c r="A68" s="20"/>
      <c r="B68" s="2">
        <f t="shared" ref="B68:B110" si="2">ROUND(IF(A68="",0,DAYS360(A68,C$1)/360),2)</f>
        <v>0</v>
      </c>
      <c r="C68" s="21"/>
      <c r="D68" s="70">
        <f t="shared" si="1"/>
        <v>0</v>
      </c>
      <c r="E68"/>
      <c r="F68"/>
      <c r="G68"/>
      <c r="H68"/>
    </row>
    <row r="69" spans="1:8" s="25" customFormat="1" x14ac:dyDescent="0.3">
      <c r="A69" s="20"/>
      <c r="B69" s="2">
        <f t="shared" si="2"/>
        <v>0</v>
      </c>
      <c r="C69" s="21"/>
      <c r="D69" s="70">
        <f t="shared" ref="D69:D109" si="3">B69*C69</f>
        <v>0</v>
      </c>
      <c r="E69"/>
      <c r="F69"/>
      <c r="G69"/>
      <c r="H69"/>
    </row>
    <row r="70" spans="1:8" s="25" customFormat="1" x14ac:dyDescent="0.3">
      <c r="A70" s="20"/>
      <c r="B70" s="2">
        <f t="shared" si="2"/>
        <v>0</v>
      </c>
      <c r="C70" s="21"/>
      <c r="D70" s="70">
        <f t="shared" si="3"/>
        <v>0</v>
      </c>
      <c r="E70"/>
      <c r="F70" s="24"/>
      <c r="G70"/>
      <c r="H70"/>
    </row>
    <row r="71" spans="1:8" s="25" customFormat="1" x14ac:dyDescent="0.3">
      <c r="A71" s="20"/>
      <c r="B71" s="2">
        <f t="shared" si="2"/>
        <v>0</v>
      </c>
      <c r="C71" s="21"/>
      <c r="D71" s="70">
        <f t="shared" si="3"/>
        <v>0</v>
      </c>
      <c r="E71"/>
      <c r="F71" s="24"/>
      <c r="G71"/>
      <c r="H71"/>
    </row>
    <row r="72" spans="1:8" s="25" customFormat="1" x14ac:dyDescent="0.3">
      <c r="A72" s="20"/>
      <c r="B72" s="2">
        <f t="shared" si="2"/>
        <v>0</v>
      </c>
      <c r="C72" s="21"/>
      <c r="D72" s="70">
        <f t="shared" si="3"/>
        <v>0</v>
      </c>
      <c r="E72"/>
      <c r="F72"/>
      <c r="G72"/>
      <c r="H72"/>
    </row>
    <row r="73" spans="1:8" s="25" customFormat="1" x14ac:dyDescent="0.3">
      <c r="A73" s="20"/>
      <c r="B73" s="2">
        <f t="shared" si="2"/>
        <v>0</v>
      </c>
      <c r="C73" s="21"/>
      <c r="D73" s="70">
        <f t="shared" si="3"/>
        <v>0</v>
      </c>
      <c r="E73"/>
      <c r="F73"/>
      <c r="G73"/>
      <c r="H73"/>
    </row>
    <row r="74" spans="1:8" s="25" customFormat="1" x14ac:dyDescent="0.3">
      <c r="A74" s="20"/>
      <c r="B74" s="2">
        <f t="shared" si="2"/>
        <v>0</v>
      </c>
      <c r="C74" s="21"/>
      <c r="D74" s="70">
        <f t="shared" si="3"/>
        <v>0</v>
      </c>
      <c r="E74"/>
      <c r="F74" s="24"/>
      <c r="G74"/>
      <c r="H74"/>
    </row>
    <row r="75" spans="1:8" s="25" customFormat="1" x14ac:dyDescent="0.3">
      <c r="A75" s="20"/>
      <c r="B75" s="2">
        <f t="shared" si="2"/>
        <v>0</v>
      </c>
      <c r="C75" s="21"/>
      <c r="D75" s="70">
        <f t="shared" si="3"/>
        <v>0</v>
      </c>
      <c r="E75"/>
      <c r="F75"/>
      <c r="G75"/>
      <c r="H75"/>
    </row>
    <row r="76" spans="1:8" s="25" customFormat="1" x14ac:dyDescent="0.3">
      <c r="A76" s="20"/>
      <c r="B76" s="2">
        <f t="shared" si="2"/>
        <v>0</v>
      </c>
      <c r="C76" s="21"/>
      <c r="D76" s="70">
        <f t="shared" si="3"/>
        <v>0</v>
      </c>
      <c r="E76"/>
      <c r="F76"/>
      <c r="G76"/>
      <c r="H76"/>
    </row>
    <row r="77" spans="1:8" s="25" customFormat="1" x14ac:dyDescent="0.3">
      <c r="A77" s="20"/>
      <c r="B77" s="2">
        <f t="shared" si="2"/>
        <v>0</v>
      </c>
      <c r="C77" s="21"/>
      <c r="D77" s="70">
        <f t="shared" si="3"/>
        <v>0</v>
      </c>
      <c r="E77"/>
      <c r="F77"/>
      <c r="G77"/>
      <c r="H77"/>
    </row>
    <row r="78" spans="1:8" s="25" customFormat="1" x14ac:dyDescent="0.3">
      <c r="A78" s="20"/>
      <c r="B78" s="2">
        <f t="shared" si="2"/>
        <v>0</v>
      </c>
      <c r="C78" s="21"/>
      <c r="D78" s="70">
        <f t="shared" si="3"/>
        <v>0</v>
      </c>
      <c r="E78"/>
      <c r="F78"/>
      <c r="G78"/>
      <c r="H78"/>
    </row>
    <row r="79" spans="1:8" s="25" customFormat="1" x14ac:dyDescent="0.3">
      <c r="A79" s="20"/>
      <c r="B79" s="2">
        <f t="shared" si="2"/>
        <v>0</v>
      </c>
      <c r="C79" s="21"/>
      <c r="D79" s="70">
        <f t="shared" si="3"/>
        <v>0</v>
      </c>
      <c r="E79"/>
      <c r="F79"/>
      <c r="G79"/>
      <c r="H79"/>
    </row>
    <row r="80" spans="1:8" s="25" customFormat="1" x14ac:dyDescent="0.3">
      <c r="A80" s="20"/>
      <c r="B80" s="2">
        <f t="shared" si="2"/>
        <v>0</v>
      </c>
      <c r="C80" s="21"/>
      <c r="D80" s="70">
        <f t="shared" si="3"/>
        <v>0</v>
      </c>
      <c r="E80"/>
      <c r="F80"/>
      <c r="G80"/>
      <c r="H80"/>
    </row>
    <row r="81" spans="1:8" s="25" customFormat="1" x14ac:dyDescent="0.3">
      <c r="A81" s="20"/>
      <c r="B81" s="2">
        <f t="shared" si="2"/>
        <v>0</v>
      </c>
      <c r="C81" s="21"/>
      <c r="D81" s="70">
        <f t="shared" si="3"/>
        <v>0</v>
      </c>
      <c r="E81"/>
      <c r="F81"/>
      <c r="G81"/>
      <c r="H81"/>
    </row>
    <row r="82" spans="1:8" s="25" customFormat="1" x14ac:dyDescent="0.3">
      <c r="A82" s="20"/>
      <c r="B82" s="2">
        <f t="shared" si="2"/>
        <v>0</v>
      </c>
      <c r="C82" s="21"/>
      <c r="D82" s="70">
        <f t="shared" si="3"/>
        <v>0</v>
      </c>
      <c r="E82"/>
      <c r="F82"/>
      <c r="G82"/>
      <c r="H82"/>
    </row>
    <row r="83" spans="1:8" s="25" customFormat="1" x14ac:dyDescent="0.3">
      <c r="A83" s="20"/>
      <c r="B83" s="2">
        <f t="shared" si="2"/>
        <v>0</v>
      </c>
      <c r="C83" s="21"/>
      <c r="D83" s="70">
        <f t="shared" si="3"/>
        <v>0</v>
      </c>
      <c r="E83"/>
      <c r="F83"/>
      <c r="G83"/>
      <c r="H83"/>
    </row>
    <row r="84" spans="1:8" s="25" customFormat="1" x14ac:dyDescent="0.3">
      <c r="A84" s="20"/>
      <c r="B84" s="2">
        <f t="shared" si="2"/>
        <v>0</v>
      </c>
      <c r="C84" s="21"/>
      <c r="D84" s="70">
        <f t="shared" si="3"/>
        <v>0</v>
      </c>
      <c r="E84"/>
      <c r="F84"/>
      <c r="G84"/>
      <c r="H84"/>
    </row>
    <row r="85" spans="1:8" s="25" customFormat="1" x14ac:dyDescent="0.3">
      <c r="A85" s="20"/>
      <c r="B85" s="2">
        <f t="shared" si="2"/>
        <v>0</v>
      </c>
      <c r="C85" s="21"/>
      <c r="D85" s="70">
        <f t="shared" si="3"/>
        <v>0</v>
      </c>
      <c r="E85"/>
      <c r="F85" s="24"/>
      <c r="G85"/>
      <c r="H85"/>
    </row>
    <row r="86" spans="1:8" s="25" customFormat="1" x14ac:dyDescent="0.3">
      <c r="A86" s="20"/>
      <c r="B86" s="2">
        <f t="shared" si="2"/>
        <v>0</v>
      </c>
      <c r="C86" s="21"/>
      <c r="D86" s="70">
        <f t="shared" si="3"/>
        <v>0</v>
      </c>
      <c r="E86"/>
      <c r="F86"/>
      <c r="G86"/>
      <c r="H86"/>
    </row>
    <row r="87" spans="1:8" s="25" customFormat="1" x14ac:dyDescent="0.3">
      <c r="A87" s="20"/>
      <c r="B87" s="2">
        <f t="shared" si="2"/>
        <v>0</v>
      </c>
      <c r="C87" s="21"/>
      <c r="D87" s="70">
        <f t="shared" si="3"/>
        <v>0</v>
      </c>
      <c r="E87"/>
      <c r="F87"/>
      <c r="G87"/>
      <c r="H87"/>
    </row>
    <row r="88" spans="1:8" s="25" customFormat="1" x14ac:dyDescent="0.3">
      <c r="A88" s="20"/>
      <c r="B88" s="2">
        <f t="shared" si="2"/>
        <v>0</v>
      </c>
      <c r="C88" s="21"/>
      <c r="D88" s="70">
        <f t="shared" si="3"/>
        <v>0</v>
      </c>
      <c r="E88"/>
      <c r="F88"/>
      <c r="G88"/>
      <c r="H88"/>
    </row>
    <row r="89" spans="1:8" s="25" customFormat="1" x14ac:dyDescent="0.3">
      <c r="A89" s="20"/>
      <c r="B89" s="2">
        <f t="shared" si="2"/>
        <v>0</v>
      </c>
      <c r="C89" s="21"/>
      <c r="D89" s="70">
        <f t="shared" si="3"/>
        <v>0</v>
      </c>
      <c r="E89"/>
      <c r="F89"/>
      <c r="G89"/>
      <c r="H89"/>
    </row>
    <row r="90" spans="1:8" s="25" customFormat="1" x14ac:dyDescent="0.3">
      <c r="A90" s="20"/>
      <c r="B90" s="2">
        <f t="shared" si="2"/>
        <v>0</v>
      </c>
      <c r="C90" s="21"/>
      <c r="D90" s="70">
        <f t="shared" si="3"/>
        <v>0</v>
      </c>
      <c r="E90"/>
      <c r="F90"/>
      <c r="G90"/>
      <c r="H90"/>
    </row>
    <row r="91" spans="1:8" s="25" customFormat="1" x14ac:dyDescent="0.3">
      <c r="A91" s="20"/>
      <c r="B91" s="2">
        <f t="shared" si="2"/>
        <v>0</v>
      </c>
      <c r="C91" s="21"/>
      <c r="D91" s="70">
        <f t="shared" si="3"/>
        <v>0</v>
      </c>
      <c r="E91"/>
      <c r="F91"/>
      <c r="G91"/>
      <c r="H91"/>
    </row>
    <row r="92" spans="1:8" s="25" customFormat="1" x14ac:dyDescent="0.3">
      <c r="A92" s="20"/>
      <c r="B92" s="2">
        <f t="shared" si="2"/>
        <v>0</v>
      </c>
      <c r="C92" s="21"/>
      <c r="D92" s="70">
        <f t="shared" si="3"/>
        <v>0</v>
      </c>
      <c r="E92"/>
      <c r="F92"/>
      <c r="G92"/>
      <c r="H92"/>
    </row>
    <row r="93" spans="1:8" s="25" customFormat="1" x14ac:dyDescent="0.3">
      <c r="A93" s="20"/>
      <c r="B93" s="2">
        <f t="shared" si="2"/>
        <v>0</v>
      </c>
      <c r="C93" s="21"/>
      <c r="D93" s="70">
        <f t="shared" si="3"/>
        <v>0</v>
      </c>
      <c r="E93"/>
      <c r="F93"/>
      <c r="G93"/>
      <c r="H93"/>
    </row>
    <row r="94" spans="1:8" s="25" customFormat="1" x14ac:dyDescent="0.3">
      <c r="A94" s="20"/>
      <c r="B94" s="2">
        <f t="shared" si="2"/>
        <v>0</v>
      </c>
      <c r="C94" s="21"/>
      <c r="D94" s="70">
        <f t="shared" si="3"/>
        <v>0</v>
      </c>
      <c r="E94"/>
      <c r="F94"/>
      <c r="G94"/>
      <c r="H94"/>
    </row>
    <row r="95" spans="1:8" s="25" customFormat="1" x14ac:dyDescent="0.3">
      <c r="A95" s="20"/>
      <c r="B95" s="2">
        <f t="shared" si="2"/>
        <v>0</v>
      </c>
      <c r="C95" s="21"/>
      <c r="D95" s="70">
        <f t="shared" si="3"/>
        <v>0</v>
      </c>
      <c r="E95"/>
      <c r="F95"/>
      <c r="G95"/>
      <c r="H95"/>
    </row>
    <row r="96" spans="1:8" s="25" customFormat="1" x14ac:dyDescent="0.3">
      <c r="A96" s="20"/>
      <c r="B96" s="2">
        <f t="shared" si="2"/>
        <v>0</v>
      </c>
      <c r="C96" s="21"/>
      <c r="D96" s="70">
        <f t="shared" si="3"/>
        <v>0</v>
      </c>
      <c r="E96"/>
      <c r="F96" s="24"/>
      <c r="G96"/>
      <c r="H96"/>
    </row>
    <row r="97" spans="1:8" s="25" customFormat="1" x14ac:dyDescent="0.3">
      <c r="A97" s="20"/>
      <c r="B97" s="2">
        <f t="shared" si="2"/>
        <v>0</v>
      </c>
      <c r="C97" s="21"/>
      <c r="D97" s="70">
        <f t="shared" si="3"/>
        <v>0</v>
      </c>
      <c r="E97"/>
      <c r="F97" s="24"/>
      <c r="G97"/>
      <c r="H97"/>
    </row>
    <row r="98" spans="1:8" s="25" customFormat="1" x14ac:dyDescent="0.3">
      <c r="A98" s="20"/>
      <c r="B98" s="2">
        <f t="shared" si="2"/>
        <v>0</v>
      </c>
      <c r="C98" s="21"/>
      <c r="D98" s="70">
        <f t="shared" si="3"/>
        <v>0</v>
      </c>
      <c r="E98"/>
      <c r="F98"/>
      <c r="G98"/>
      <c r="H98"/>
    </row>
    <row r="99" spans="1:8" s="25" customFormat="1" x14ac:dyDescent="0.3">
      <c r="A99" s="20"/>
      <c r="B99" s="2">
        <f t="shared" si="2"/>
        <v>0</v>
      </c>
      <c r="C99" s="21"/>
      <c r="D99" s="70">
        <f t="shared" si="3"/>
        <v>0</v>
      </c>
      <c r="E99"/>
      <c r="F99"/>
      <c r="G99"/>
      <c r="H99"/>
    </row>
    <row r="100" spans="1:8" s="25" customFormat="1" x14ac:dyDescent="0.3">
      <c r="A100" s="20"/>
      <c r="B100" s="2">
        <f t="shared" si="2"/>
        <v>0</v>
      </c>
      <c r="C100" s="21"/>
      <c r="D100" s="70">
        <f t="shared" si="3"/>
        <v>0</v>
      </c>
      <c r="E100"/>
      <c r="F100" s="24"/>
      <c r="G100"/>
      <c r="H100"/>
    </row>
    <row r="101" spans="1:8" s="25" customFormat="1" x14ac:dyDescent="0.3">
      <c r="A101" s="20"/>
      <c r="B101" s="2">
        <f t="shared" si="2"/>
        <v>0</v>
      </c>
      <c r="C101" s="21"/>
      <c r="D101" s="70">
        <f t="shared" si="3"/>
        <v>0</v>
      </c>
      <c r="E101"/>
      <c r="F101" s="24"/>
      <c r="G101"/>
      <c r="H101"/>
    </row>
    <row r="102" spans="1:8" s="25" customFormat="1" x14ac:dyDescent="0.3">
      <c r="A102" s="20"/>
      <c r="B102" s="2">
        <f t="shared" si="2"/>
        <v>0</v>
      </c>
      <c r="C102" s="21"/>
      <c r="D102" s="70">
        <f t="shared" si="3"/>
        <v>0</v>
      </c>
      <c r="E102"/>
      <c r="F102" s="24"/>
      <c r="G102"/>
      <c r="H102"/>
    </row>
    <row r="103" spans="1:8" s="25" customFormat="1" x14ac:dyDescent="0.3">
      <c r="A103" s="20"/>
      <c r="B103" s="2">
        <f t="shared" si="2"/>
        <v>0</v>
      </c>
      <c r="C103" s="21"/>
      <c r="D103" s="70">
        <f t="shared" si="3"/>
        <v>0</v>
      </c>
      <c r="E103"/>
      <c r="F103" s="24"/>
      <c r="G103"/>
      <c r="H103"/>
    </row>
    <row r="104" spans="1:8" s="25" customFormat="1" x14ac:dyDescent="0.3">
      <c r="A104" s="20"/>
      <c r="B104" s="2">
        <f t="shared" si="2"/>
        <v>0</v>
      </c>
      <c r="C104" s="21"/>
      <c r="D104" s="70">
        <f t="shared" si="3"/>
        <v>0</v>
      </c>
      <c r="E104"/>
      <c r="F104"/>
      <c r="G104"/>
      <c r="H104"/>
    </row>
    <row r="105" spans="1:8" s="25" customFormat="1" x14ac:dyDescent="0.3">
      <c r="A105" s="20"/>
      <c r="B105" s="2">
        <f t="shared" si="2"/>
        <v>0</v>
      </c>
      <c r="C105" s="21"/>
      <c r="D105" s="70">
        <f t="shared" si="3"/>
        <v>0</v>
      </c>
      <c r="E105"/>
      <c r="F105"/>
      <c r="G105"/>
      <c r="H105"/>
    </row>
    <row r="106" spans="1:8" s="25" customFormat="1" x14ac:dyDescent="0.3">
      <c r="A106" s="20"/>
      <c r="B106" s="2">
        <f t="shared" si="2"/>
        <v>0</v>
      </c>
      <c r="C106" s="21"/>
      <c r="D106" s="70">
        <f t="shared" si="3"/>
        <v>0</v>
      </c>
      <c r="E106"/>
      <c r="F106"/>
      <c r="G106"/>
      <c r="H106"/>
    </row>
    <row r="107" spans="1:8" s="25" customFormat="1" x14ac:dyDescent="0.3">
      <c r="A107" s="20"/>
      <c r="B107" s="2">
        <f t="shared" si="2"/>
        <v>0</v>
      </c>
      <c r="C107" s="21"/>
      <c r="D107" s="70">
        <f t="shared" si="3"/>
        <v>0</v>
      </c>
      <c r="E107"/>
      <c r="F107"/>
      <c r="G107"/>
      <c r="H107"/>
    </row>
    <row r="108" spans="1:8" s="25" customFormat="1" x14ac:dyDescent="0.3">
      <c r="A108" s="20"/>
      <c r="B108" s="2">
        <f t="shared" si="2"/>
        <v>0</v>
      </c>
      <c r="C108" s="21"/>
      <c r="D108" s="70">
        <f t="shared" si="3"/>
        <v>0</v>
      </c>
      <c r="E108"/>
      <c r="F108"/>
      <c r="G108"/>
      <c r="H108"/>
    </row>
    <row r="109" spans="1:8" s="25" customFormat="1" x14ac:dyDescent="0.3">
      <c r="A109" s="20"/>
      <c r="B109" s="2">
        <f t="shared" si="2"/>
        <v>0</v>
      </c>
      <c r="C109" s="21"/>
      <c r="D109" s="70">
        <f t="shared" si="3"/>
        <v>0</v>
      </c>
      <c r="E109"/>
      <c r="F109"/>
      <c r="G109"/>
      <c r="H109"/>
    </row>
    <row r="110" spans="1:8" s="25" customFormat="1" x14ac:dyDescent="0.3">
      <c r="A110"/>
      <c r="B110" s="2">
        <f t="shared" si="2"/>
        <v>0</v>
      </c>
      <c r="C110" s="2">
        <f>SUM(C3:C109)</f>
        <v>0.5</v>
      </c>
      <c r="D110" s="70">
        <f>SUM(D3:D109)</f>
        <v>26.99</v>
      </c>
      <c r="E110"/>
      <c r="F110"/>
      <c r="G110"/>
      <c r="H110"/>
    </row>
    <row r="111" spans="1:8" s="25" customFormat="1" x14ac:dyDescent="0.3">
      <c r="A111" s="112" t="s">
        <v>58</v>
      </c>
      <c r="B111" s="112"/>
      <c r="C111" s="67">
        <f>(D110/C110)</f>
        <v>53.98</v>
      </c>
      <c r="D111"/>
      <c r="E111"/>
      <c r="F111"/>
      <c r="G111"/>
      <c r="H111"/>
    </row>
  </sheetData>
  <sheetProtection algorithmName="SHA-512" hashValue="pf9b0B4SRg8oDu7C6xd0LYjHWEnRr+JLXJpiCtVH3hgwvsXnPIIdwHmJst/XzXZNAFsetLy3FhRUKOiZ1cvAhw==" saltValue="RPtiuHiS/wjuXFVERM8opA==" spinCount="100000" sheet="1" selectLockedCells="1"/>
  <mergeCells count="1">
    <mergeCell ref="A111:B1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A16" sqref="A16"/>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4" t="s">
        <v>59</v>
      </c>
      <c r="B1" s="64"/>
    </row>
    <row r="3" spans="1:12" x14ac:dyDescent="0.3">
      <c r="A3" t="s">
        <v>60</v>
      </c>
      <c r="B3" s="50">
        <f>ROUND((J107/G7)*G6,0)</f>
        <v>0</v>
      </c>
    </row>
    <row r="4" spans="1:12" ht="15" thickBot="1" x14ac:dyDescent="0.35">
      <c r="A4" t="s">
        <v>61</v>
      </c>
      <c r="B4" s="34" t="e">
        <f>K107/L107</f>
        <v>#DIV/0!</v>
      </c>
    </row>
    <row r="5" spans="1:12" x14ac:dyDescent="0.3">
      <c r="A5" s="31"/>
      <c r="B5" s="58"/>
      <c r="C5" s="58"/>
      <c r="D5" s="58"/>
      <c r="E5" s="61" t="s">
        <v>5</v>
      </c>
      <c r="F5" s="61" t="s">
        <v>6</v>
      </c>
      <c r="G5" s="62" t="s">
        <v>62</v>
      </c>
    </row>
    <row r="6" spans="1:12" ht="15.75" customHeight="1" x14ac:dyDescent="0.3">
      <c r="A6" s="120" t="s">
        <v>63</v>
      </c>
      <c r="B6" s="104"/>
      <c r="C6" s="104"/>
      <c r="D6" s="104"/>
      <c r="E6" s="65">
        <v>45658</v>
      </c>
      <c r="F6" s="65">
        <v>45747</v>
      </c>
      <c r="G6" s="63">
        <f>F6-E6+1</f>
        <v>90</v>
      </c>
    </row>
    <row r="7" spans="1:12" ht="15" thickBot="1" x14ac:dyDescent="0.35">
      <c r="A7" s="59" t="s">
        <v>64</v>
      </c>
      <c r="B7" s="60"/>
      <c r="C7" s="60"/>
      <c r="D7" s="60"/>
      <c r="E7" s="65">
        <v>45658</v>
      </c>
      <c r="F7" s="65">
        <v>45747</v>
      </c>
      <c r="G7" s="38">
        <f>F7-E7:E8+1</f>
        <v>90</v>
      </c>
    </row>
    <row r="11" spans="1:12" ht="15" thickBot="1" x14ac:dyDescent="0.35"/>
    <row r="12" spans="1:12" ht="35.25" customHeight="1" thickBot="1" x14ac:dyDescent="0.35">
      <c r="A12" s="118" t="s">
        <v>65</v>
      </c>
      <c r="B12" s="119"/>
      <c r="C12" s="113" t="s">
        <v>66</v>
      </c>
      <c r="D12" s="113"/>
      <c r="E12" s="114"/>
      <c r="F12" s="115" t="s">
        <v>67</v>
      </c>
      <c r="G12" s="116"/>
      <c r="H12" s="116"/>
      <c r="I12" s="117"/>
      <c r="J12" s="31"/>
      <c r="K12" s="32"/>
    </row>
    <row r="13" spans="1:12" ht="49.5" customHeight="1" thickBot="1" x14ac:dyDescent="0.35">
      <c r="A13" s="37" t="s">
        <v>68</v>
      </c>
      <c r="B13" s="38" t="s">
        <v>11</v>
      </c>
      <c r="C13" s="36" t="s">
        <v>69</v>
      </c>
      <c r="D13" s="39" t="s">
        <v>70</v>
      </c>
      <c r="E13" s="40" t="s">
        <v>71</v>
      </c>
      <c r="F13" s="36" t="s">
        <v>72</v>
      </c>
      <c r="G13" s="39" t="s">
        <v>73</v>
      </c>
      <c r="H13" s="39" t="s">
        <v>74</v>
      </c>
      <c r="I13" s="40" t="s">
        <v>75</v>
      </c>
      <c r="J13" s="47" t="s">
        <v>76</v>
      </c>
      <c r="K13" s="47" t="s">
        <v>77</v>
      </c>
      <c r="L13" t="s">
        <v>78</v>
      </c>
    </row>
    <row r="14" spans="1:12" x14ac:dyDescent="0.3">
      <c r="A14" s="55"/>
      <c r="B14" s="56">
        <v>0</v>
      </c>
      <c r="C14" s="41"/>
      <c r="D14" s="42"/>
      <c r="E14" s="43"/>
      <c r="F14" s="41"/>
      <c r="G14" s="42"/>
      <c r="H14" s="42"/>
      <c r="I14" s="43"/>
      <c r="J14" s="35">
        <f>(C14*60%)+D14+(E14*160%)+(F14*40%)+(G14*60%)+H14+(I14*160%)</f>
        <v>0</v>
      </c>
      <c r="K14" s="35">
        <f>((IF(B14*60%&lt;Subsidiebedragen!$B$13,Subsidiebedragen!$B$13,(B14*60%)))*C14)+(D14*B14)+((B14*160%)*E14)+((IF(B14*40%&lt;Subsidiebedragen!$B$13,Subsidiebedragen!$B$13,(B14*40%)))*F14)+((IF(B14*60%&lt;Subsidiebedragen!$B$13,Subsidiebedragen!$B$13,(B14*60%)))*G14)+(H14*B14)+((B14*160%)*I14)</f>
        <v>0</v>
      </c>
      <c r="L14">
        <f>((C14*60%)+D14+(E14*160%)+(F14*40%)+(G14*60%)+H14+(I14*160%))</f>
        <v>0</v>
      </c>
    </row>
    <row r="15" spans="1:12" x14ac:dyDescent="0.3">
      <c r="A15" s="55"/>
      <c r="B15" s="56">
        <v>0</v>
      </c>
      <c r="C15" s="41"/>
      <c r="D15" s="42"/>
      <c r="E15" s="43"/>
      <c r="F15" s="41"/>
      <c r="G15" s="42"/>
      <c r="H15" s="42"/>
      <c r="I15" s="43"/>
      <c r="J15" s="35">
        <f t="shared" ref="J15:J78" si="0">(C15*60%)+D15+(E15*160%)+(F15*40%)+(G15*60%)+H15+(I15*160%)</f>
        <v>0</v>
      </c>
      <c r="K15" s="35">
        <f>((IF(B15*60%&lt;Subsidiebedragen!$B$13,Subsidiebedragen!$B$13,(B15*60%)))*C15)+(D15*B15)+((B15*160%)*E15)+((IF(B15*40%&lt;Subsidiebedragen!$B$13,Subsidiebedragen!$B$13,(B15*40%)))*F15)+((IF(B15*60%&lt;Subsidiebedragen!$B$13,Subsidiebedragen!$B$13,(B15*60%)))*G15)+(H15*B15)+((B15*160%)*I15)</f>
        <v>0</v>
      </c>
      <c r="L15">
        <f t="shared" ref="L15:L78" si="1">((C15*60%)+D15+(E15*160%)+(F15*40%)+(G15*60%)+H15+(I15*160%))</f>
        <v>0</v>
      </c>
    </row>
    <row r="16" spans="1:12" x14ac:dyDescent="0.3">
      <c r="A16" s="55"/>
      <c r="B16" s="56">
        <v>0</v>
      </c>
      <c r="C16" s="41"/>
      <c r="D16" s="42"/>
      <c r="E16" s="43"/>
      <c r="F16" s="41"/>
      <c r="G16" s="42"/>
      <c r="H16" s="42"/>
      <c r="I16" s="43"/>
      <c r="J16" s="35">
        <f t="shared" si="0"/>
        <v>0</v>
      </c>
      <c r="K16" s="35">
        <f>((IF(B16*60%&lt;Subsidiebedragen!$B$13,Subsidiebedragen!$B$13,(B16*60%)))*C16)+(D16*B16)+((B16*160%)*E16)+((IF(B16*40%&lt;Subsidiebedragen!$B$13,Subsidiebedragen!$B$13,(B16*40%)))*F16)+((IF(B16*60%&lt;Subsidiebedragen!$B$13,Subsidiebedragen!$B$13,(B16*60%)))*G16)+(H16*B16)+((B16*160%)*I16)</f>
        <v>0</v>
      </c>
      <c r="L16">
        <f t="shared" si="1"/>
        <v>0</v>
      </c>
    </row>
    <row r="17" spans="1:12" x14ac:dyDescent="0.3">
      <c r="A17" s="55"/>
      <c r="B17" s="56">
        <v>0</v>
      </c>
      <c r="C17" s="41"/>
      <c r="D17" s="42"/>
      <c r="E17" s="43"/>
      <c r="F17" s="41"/>
      <c r="G17" s="42"/>
      <c r="H17" s="42"/>
      <c r="I17" s="43"/>
      <c r="J17" s="35">
        <f t="shared" si="0"/>
        <v>0</v>
      </c>
      <c r="K17" s="35">
        <f>((IF(B17*60%&lt;Subsidiebedragen!$B$13,Subsidiebedragen!$B$13,(B17*60%)))*C17)+(D17*B17)+((B17*160%)*E17)+((IF(B17*40%&lt;Subsidiebedragen!$B$13,Subsidiebedragen!$B$13,(B17*40%)))*F17)+((IF(B17*60%&lt;Subsidiebedragen!$B$13,Subsidiebedragen!$B$13,(B17*60%)))*G17)+(H17*B17)+((B17*160%)*I17)</f>
        <v>0</v>
      </c>
      <c r="L17">
        <f t="shared" si="1"/>
        <v>0</v>
      </c>
    </row>
    <row r="18" spans="1:12" x14ac:dyDescent="0.3">
      <c r="A18" s="55"/>
      <c r="B18" s="56">
        <v>0</v>
      </c>
      <c r="C18" s="41"/>
      <c r="D18" s="42"/>
      <c r="E18" s="43"/>
      <c r="F18" s="41"/>
      <c r="G18" s="42"/>
      <c r="H18" s="42"/>
      <c r="I18" s="43"/>
      <c r="J18" s="35">
        <f t="shared" si="0"/>
        <v>0</v>
      </c>
      <c r="K18" s="35">
        <f>((IF(B18*60%&lt;Subsidiebedragen!$B$13,Subsidiebedragen!$B$13,(B18*60%)))*C18)+(D18*B18)+((B18*160%)*E18)+((IF(B18*40%&lt;Subsidiebedragen!$B$13,Subsidiebedragen!$B$13,(B18*40%)))*F18)+((IF(B18*60%&lt;Subsidiebedragen!$B$13,Subsidiebedragen!$B$13,(B18*60%)))*G18)+(H18*B18)+((B18*160%)*I18)</f>
        <v>0</v>
      </c>
      <c r="L18">
        <f t="shared" si="1"/>
        <v>0</v>
      </c>
    </row>
    <row r="19" spans="1:12" x14ac:dyDescent="0.3">
      <c r="A19" s="55"/>
      <c r="B19" s="56">
        <v>0</v>
      </c>
      <c r="C19" s="41"/>
      <c r="D19" s="42"/>
      <c r="E19" s="43"/>
      <c r="F19" s="41"/>
      <c r="G19" s="42"/>
      <c r="H19" s="42"/>
      <c r="I19" s="43"/>
      <c r="J19" s="35">
        <f t="shared" si="0"/>
        <v>0</v>
      </c>
      <c r="K19" s="35">
        <f>((IF(B19*60%&lt;Subsidiebedragen!$B$13,Subsidiebedragen!$B$13,(B19*60%)))*C19)+(D19*B19)+((B19*160%)*E19)+((IF(B19*40%&lt;Subsidiebedragen!$B$13,Subsidiebedragen!$B$13,(B19*40%)))*F19)+((IF(B19*60%&lt;Subsidiebedragen!$B$13,Subsidiebedragen!$B$13,(B19*60%)))*G19)+(H19*B19)+((B19*160%)*I19)</f>
        <v>0</v>
      </c>
      <c r="L19">
        <f t="shared" si="1"/>
        <v>0</v>
      </c>
    </row>
    <row r="20" spans="1:12" x14ac:dyDescent="0.3">
      <c r="A20" s="55"/>
      <c r="B20" s="56">
        <v>0</v>
      </c>
      <c r="C20" s="41"/>
      <c r="D20" s="42"/>
      <c r="E20" s="43"/>
      <c r="F20" s="41"/>
      <c r="G20" s="42"/>
      <c r="H20" s="42"/>
      <c r="I20" s="43"/>
      <c r="J20" s="35">
        <f t="shared" si="0"/>
        <v>0</v>
      </c>
      <c r="K20" s="35">
        <f>((IF(B20*60%&lt;Subsidiebedragen!$B$13,Subsidiebedragen!$B$13,(B20*60%)))*C20)+(D20*B20)+((B20*160%)*E20)+((IF(B20*40%&lt;Subsidiebedragen!$B$13,Subsidiebedragen!$B$13,(B20*40%)))*F20)+((IF(B20*60%&lt;Subsidiebedragen!$B$13,Subsidiebedragen!$B$13,(B20*60%)))*G20)+(H20*B20)+((B20*160%)*I20)</f>
        <v>0</v>
      </c>
      <c r="L20">
        <f t="shared" si="1"/>
        <v>0</v>
      </c>
    </row>
    <row r="21" spans="1:12" x14ac:dyDescent="0.3">
      <c r="A21" s="55"/>
      <c r="B21" s="56">
        <v>0</v>
      </c>
      <c r="C21" s="41"/>
      <c r="D21" s="42"/>
      <c r="E21" s="43"/>
      <c r="F21" s="41"/>
      <c r="G21" s="42"/>
      <c r="H21" s="42"/>
      <c r="I21" s="43"/>
      <c r="J21" s="35">
        <f t="shared" si="0"/>
        <v>0</v>
      </c>
      <c r="K21" s="35">
        <f>((IF(B21*60%&lt;Subsidiebedragen!$B$13,Subsidiebedragen!$B$13,(B21*60%)))*C21)+(D21*B21)+((B21*160%)*E21)+((IF(B21*40%&lt;Subsidiebedragen!$B$13,Subsidiebedragen!$B$13,(B21*40%)))*F21)+((IF(B21*60%&lt;Subsidiebedragen!$B$13,Subsidiebedragen!$B$13,(B21*60%)))*G21)+(H21*B21)+((B21*160%)*I21)</f>
        <v>0</v>
      </c>
      <c r="L21">
        <f t="shared" si="1"/>
        <v>0</v>
      </c>
    </row>
    <row r="22" spans="1:12" x14ac:dyDescent="0.3">
      <c r="A22" s="55"/>
      <c r="B22" s="56">
        <v>0</v>
      </c>
      <c r="C22" s="41"/>
      <c r="D22" s="42"/>
      <c r="E22" s="43"/>
      <c r="F22" s="41"/>
      <c r="G22" s="42"/>
      <c r="H22" s="42"/>
      <c r="I22" s="43"/>
      <c r="J22" s="35">
        <f t="shared" si="0"/>
        <v>0</v>
      </c>
      <c r="K22" s="35">
        <f>((IF(B22*60%&lt;Subsidiebedragen!$B$13,Subsidiebedragen!$B$13,(B22*60%)))*C22)+(D22*B22)+((B22*160%)*E22)+((IF(B22*40%&lt;Subsidiebedragen!$B$13,Subsidiebedragen!$B$13,(B22*40%)))*F22)+((IF(B22*60%&lt;Subsidiebedragen!$B$13,Subsidiebedragen!$B$13,(B22*60%)))*G22)+(H22*B22)+((B22*160%)*I22)</f>
        <v>0</v>
      </c>
      <c r="L22">
        <f t="shared" si="1"/>
        <v>0</v>
      </c>
    </row>
    <row r="23" spans="1:12" x14ac:dyDescent="0.3">
      <c r="A23" s="55"/>
      <c r="B23" s="56">
        <v>0</v>
      </c>
      <c r="C23" s="41"/>
      <c r="D23" s="42"/>
      <c r="E23" s="43"/>
      <c r="F23" s="41"/>
      <c r="G23" s="42"/>
      <c r="H23" s="42"/>
      <c r="I23" s="43"/>
      <c r="J23" s="35">
        <f t="shared" si="0"/>
        <v>0</v>
      </c>
      <c r="K23" s="35">
        <f>((IF(B23*60%&lt;Subsidiebedragen!$B$13,Subsidiebedragen!$B$13,(B23*60%)))*C23)+(D23*B23)+((B23*160%)*E23)+((IF(B23*40%&lt;Subsidiebedragen!$B$13,Subsidiebedragen!$B$13,(B23*40%)))*F23)+((IF(B23*60%&lt;Subsidiebedragen!$B$13,Subsidiebedragen!$B$13,(B23*60%)))*G23)+(H23*B23)+((B23*160%)*I23)</f>
        <v>0</v>
      </c>
      <c r="L23">
        <f t="shared" si="1"/>
        <v>0</v>
      </c>
    </row>
    <row r="24" spans="1:12" x14ac:dyDescent="0.3">
      <c r="A24" s="55"/>
      <c r="B24" s="56">
        <v>0</v>
      </c>
      <c r="C24" s="41"/>
      <c r="D24" s="42"/>
      <c r="E24" s="43"/>
      <c r="F24" s="41"/>
      <c r="G24" s="42"/>
      <c r="H24" s="42"/>
      <c r="I24" s="43"/>
      <c r="J24" s="35">
        <f t="shared" si="0"/>
        <v>0</v>
      </c>
      <c r="K24" s="35">
        <f>((IF(B24*60%&lt;Subsidiebedragen!$B$13,Subsidiebedragen!$B$13,(B24*60%)))*C24)+(D24*B24)+((B24*160%)*E24)+((IF(B24*40%&lt;Subsidiebedragen!$B$13,Subsidiebedragen!$B$13,(B24*40%)))*F24)+((IF(B24*60%&lt;Subsidiebedragen!$B$13,Subsidiebedragen!$B$13,(B24*60%)))*G24)+(H24*B24)+((B24*160%)*I24)</f>
        <v>0</v>
      </c>
      <c r="L24">
        <f t="shared" si="1"/>
        <v>0</v>
      </c>
    </row>
    <row r="25" spans="1:12" x14ac:dyDescent="0.3">
      <c r="A25" s="55"/>
      <c r="B25" s="56">
        <v>0</v>
      </c>
      <c r="C25" s="41"/>
      <c r="D25" s="42"/>
      <c r="E25" s="43"/>
      <c r="F25" s="41"/>
      <c r="G25" s="42"/>
      <c r="H25" s="42"/>
      <c r="I25" s="43"/>
      <c r="J25" s="35">
        <f t="shared" si="0"/>
        <v>0</v>
      </c>
      <c r="K25" s="35">
        <f>((IF(B25*60%&lt;Subsidiebedragen!$B$13,Subsidiebedragen!$B$13,(B25*60%)))*C25)+(D25*B25)+((B25*160%)*E25)+((IF(B25*40%&lt;Subsidiebedragen!$B$13,Subsidiebedragen!$B$13,(B25*40%)))*F25)+((IF(B25*60%&lt;Subsidiebedragen!$B$13,Subsidiebedragen!$B$13,(B25*60%)))*G25)+(H25*B25)+((B25*160%)*I25)</f>
        <v>0</v>
      </c>
      <c r="L25">
        <f t="shared" si="1"/>
        <v>0</v>
      </c>
    </row>
    <row r="26" spans="1:12" x14ac:dyDescent="0.3">
      <c r="A26" s="55"/>
      <c r="B26" s="56">
        <v>0</v>
      </c>
      <c r="C26" s="41"/>
      <c r="D26" s="42"/>
      <c r="E26" s="43"/>
      <c r="F26" s="41"/>
      <c r="G26" s="42"/>
      <c r="H26" s="42"/>
      <c r="I26" s="43"/>
      <c r="J26" s="35">
        <f t="shared" si="0"/>
        <v>0</v>
      </c>
      <c r="K26" s="35">
        <f>((IF(B26*60%&lt;Subsidiebedragen!$B$13,Subsidiebedragen!$B$13,(B26*60%)))*C26)+(D26*B26)+((B26*160%)*E26)+((IF(B26*40%&lt;Subsidiebedragen!$B$13,Subsidiebedragen!$B$13,(B26*40%)))*F26)+((IF(B26*60%&lt;Subsidiebedragen!$B$13,Subsidiebedragen!$B$13,(B26*60%)))*G26)+(H26*B26)+((B26*160%)*I26)</f>
        <v>0</v>
      </c>
      <c r="L26">
        <f t="shared" si="1"/>
        <v>0</v>
      </c>
    </row>
    <row r="27" spans="1:12" x14ac:dyDescent="0.3">
      <c r="A27" s="55"/>
      <c r="B27" s="56">
        <v>0</v>
      </c>
      <c r="C27" s="41"/>
      <c r="D27" s="42"/>
      <c r="E27" s="43"/>
      <c r="F27" s="41"/>
      <c r="G27" s="42"/>
      <c r="H27" s="42"/>
      <c r="I27" s="43"/>
      <c r="J27" s="35">
        <f t="shared" si="0"/>
        <v>0</v>
      </c>
      <c r="K27" s="35">
        <f>((IF(B27*60%&lt;Subsidiebedragen!$B$13,Subsidiebedragen!$B$13,(B27*60%)))*C27)+(D27*B27)+((B27*160%)*E27)+((IF(B27*40%&lt;Subsidiebedragen!$B$13,Subsidiebedragen!$B$13,(B27*40%)))*F27)+((IF(B27*60%&lt;Subsidiebedragen!$B$13,Subsidiebedragen!$B$13,(B27*60%)))*G27)+(H27*B27)+((B27*160%)*I27)</f>
        <v>0</v>
      </c>
      <c r="L27">
        <f t="shared" si="1"/>
        <v>0</v>
      </c>
    </row>
    <row r="28" spans="1:12" x14ac:dyDescent="0.3">
      <c r="A28" s="55"/>
      <c r="B28" s="56">
        <v>0</v>
      </c>
      <c r="C28" s="41"/>
      <c r="D28" s="42"/>
      <c r="E28" s="43"/>
      <c r="F28" s="41"/>
      <c r="G28" s="42"/>
      <c r="H28" s="42"/>
      <c r="I28" s="43"/>
      <c r="J28" s="35">
        <f t="shared" si="0"/>
        <v>0</v>
      </c>
      <c r="K28" s="35">
        <f>((IF(B28*60%&lt;Subsidiebedragen!$B$13,Subsidiebedragen!$B$13,(B28*60%)))*C28)+(D28*B28)+((B28*160%)*E28)+((IF(B28*40%&lt;Subsidiebedragen!$B$13,Subsidiebedragen!$B$13,(B28*40%)))*F28)+((IF(B28*60%&lt;Subsidiebedragen!$B$13,Subsidiebedragen!$B$13,(B28*60%)))*G28)+(H28*B28)+((B28*160%)*I28)</f>
        <v>0</v>
      </c>
      <c r="L28">
        <f t="shared" si="1"/>
        <v>0</v>
      </c>
    </row>
    <row r="29" spans="1:12" x14ac:dyDescent="0.3">
      <c r="A29" s="55"/>
      <c r="B29" s="56">
        <v>0</v>
      </c>
      <c r="C29" s="41"/>
      <c r="D29" s="42"/>
      <c r="E29" s="43"/>
      <c r="F29" s="41"/>
      <c r="G29" s="42"/>
      <c r="H29" s="42"/>
      <c r="I29" s="43"/>
      <c r="J29" s="35">
        <f t="shared" si="0"/>
        <v>0</v>
      </c>
      <c r="K29" s="35">
        <f>((IF(B29*60%&lt;Subsidiebedragen!$B$13,Subsidiebedragen!$B$13,(B29*60%)))*C29)+(D29*B29)+((B29*160%)*E29)+((IF(B29*40%&lt;Subsidiebedragen!$B$13,Subsidiebedragen!$B$13,(B29*40%)))*F29)+((IF(B29*60%&lt;Subsidiebedragen!$B$13,Subsidiebedragen!$B$13,(B29*60%)))*G29)+(H29*B29)+((B29*160%)*I29)</f>
        <v>0</v>
      </c>
      <c r="L29">
        <f t="shared" si="1"/>
        <v>0</v>
      </c>
    </row>
    <row r="30" spans="1:12" x14ac:dyDescent="0.3">
      <c r="A30" s="55"/>
      <c r="B30" s="56">
        <v>0</v>
      </c>
      <c r="C30" s="41"/>
      <c r="D30" s="42"/>
      <c r="E30" s="43"/>
      <c r="F30" s="41"/>
      <c r="G30" s="42"/>
      <c r="H30" s="42"/>
      <c r="I30" s="43"/>
      <c r="J30" s="35">
        <f t="shared" si="0"/>
        <v>0</v>
      </c>
      <c r="K30" s="35">
        <f>((IF(B30*60%&lt;Subsidiebedragen!$B$13,Subsidiebedragen!$B$13,(B30*60%)))*C30)+(D30*B30)+((B30*160%)*E30)+((IF(B30*40%&lt;Subsidiebedragen!$B$13,Subsidiebedragen!$B$13,(B30*40%)))*F30)+((IF(B30*60%&lt;Subsidiebedragen!$B$13,Subsidiebedragen!$B$13,(B30*60%)))*G30)+(H30*B30)+((B30*160%)*I30)</f>
        <v>0</v>
      </c>
      <c r="L30">
        <f t="shared" si="1"/>
        <v>0</v>
      </c>
    </row>
    <row r="31" spans="1:12" x14ac:dyDescent="0.3">
      <c r="A31" s="55"/>
      <c r="B31" s="56">
        <v>0</v>
      </c>
      <c r="C31" s="41"/>
      <c r="D31" s="42"/>
      <c r="E31" s="43"/>
      <c r="F31" s="41"/>
      <c r="G31" s="42"/>
      <c r="H31" s="42"/>
      <c r="I31" s="43"/>
      <c r="J31" s="35">
        <f t="shared" si="0"/>
        <v>0</v>
      </c>
      <c r="K31" s="35">
        <f>((IF(B31*60%&lt;Subsidiebedragen!$B$13,Subsidiebedragen!$B$13,(B31*60%)))*C31)+(D31*B31)+((B31*160%)*E31)+((IF(B31*40%&lt;Subsidiebedragen!$B$13,Subsidiebedragen!$B$13,(B31*40%)))*F31)+((IF(B31*60%&lt;Subsidiebedragen!$B$13,Subsidiebedragen!$B$13,(B31*60%)))*G31)+(H31*B31)+((B31*160%)*I31)</f>
        <v>0</v>
      </c>
      <c r="L31">
        <f t="shared" si="1"/>
        <v>0</v>
      </c>
    </row>
    <row r="32" spans="1:12" x14ac:dyDescent="0.3">
      <c r="A32" s="55"/>
      <c r="B32" s="56">
        <v>0</v>
      </c>
      <c r="C32" s="41"/>
      <c r="D32" s="42"/>
      <c r="E32" s="43"/>
      <c r="F32" s="41"/>
      <c r="G32" s="42"/>
      <c r="H32" s="42"/>
      <c r="I32" s="43"/>
      <c r="J32" s="35">
        <f t="shared" si="0"/>
        <v>0</v>
      </c>
      <c r="K32" s="35">
        <f>((IF(B32*60%&lt;Subsidiebedragen!$B$13,Subsidiebedragen!$B$13,(B32*60%)))*C32)+(D32*B32)+((B32*160%)*E32)+((IF(B32*40%&lt;Subsidiebedragen!$B$13,Subsidiebedragen!$B$13,(B32*40%)))*F32)+((IF(B32*60%&lt;Subsidiebedragen!$B$13,Subsidiebedragen!$B$13,(B32*60%)))*G32)+(H32*B32)+((B32*160%)*I32)</f>
        <v>0</v>
      </c>
      <c r="L32">
        <f t="shared" si="1"/>
        <v>0</v>
      </c>
    </row>
    <row r="33" spans="1:12" x14ac:dyDescent="0.3">
      <c r="A33" s="55"/>
      <c r="B33" s="56">
        <v>0</v>
      </c>
      <c r="C33" s="41"/>
      <c r="D33" s="42"/>
      <c r="E33" s="43"/>
      <c r="F33" s="41"/>
      <c r="G33" s="42"/>
      <c r="H33" s="42"/>
      <c r="I33" s="43"/>
      <c r="J33" s="35">
        <f t="shared" si="0"/>
        <v>0</v>
      </c>
      <c r="K33" s="35">
        <f>((IF(B33*60%&lt;Subsidiebedragen!$B$13,Subsidiebedragen!$B$13,(B33*60%)))*C33)+(D33*B33)+((B33*160%)*E33)+((IF(B33*40%&lt;Subsidiebedragen!$B$13,Subsidiebedragen!$B$13,(B33*40%)))*F33)+((IF(B33*60%&lt;Subsidiebedragen!$B$13,Subsidiebedragen!$B$13,(B33*60%)))*G33)+(H33*B33)+((B33*160%)*I33)</f>
        <v>0</v>
      </c>
      <c r="L33">
        <f t="shared" si="1"/>
        <v>0</v>
      </c>
    </row>
    <row r="34" spans="1:12" x14ac:dyDescent="0.3">
      <c r="A34" s="55"/>
      <c r="B34" s="56">
        <v>0</v>
      </c>
      <c r="C34" s="41"/>
      <c r="D34" s="42"/>
      <c r="E34" s="43"/>
      <c r="F34" s="41"/>
      <c r="G34" s="42"/>
      <c r="H34" s="42"/>
      <c r="I34" s="43"/>
      <c r="J34" s="35">
        <f t="shared" si="0"/>
        <v>0</v>
      </c>
      <c r="K34" s="35">
        <f>((IF(B34*60%&lt;Subsidiebedragen!$B$13,Subsidiebedragen!$B$13,(B34*60%)))*C34)+(D34*B34)+((B34*160%)*E34)+((IF(B34*40%&lt;Subsidiebedragen!$B$13,Subsidiebedragen!$B$13,(B34*40%)))*F34)+((IF(B34*60%&lt;Subsidiebedragen!$B$13,Subsidiebedragen!$B$13,(B34*60%)))*G34)+(H34*B34)+((B34*160%)*I34)</f>
        <v>0</v>
      </c>
      <c r="L34">
        <f t="shared" si="1"/>
        <v>0</v>
      </c>
    </row>
    <row r="35" spans="1:12" x14ac:dyDescent="0.3">
      <c r="A35" s="55"/>
      <c r="B35" s="56">
        <v>0</v>
      </c>
      <c r="C35" s="41"/>
      <c r="D35" s="42"/>
      <c r="E35" s="43"/>
      <c r="F35" s="41"/>
      <c r="G35" s="42"/>
      <c r="H35" s="42"/>
      <c r="I35" s="43"/>
      <c r="J35" s="35">
        <f t="shared" si="0"/>
        <v>0</v>
      </c>
      <c r="K35" s="35">
        <f>((IF(B35*60%&lt;Subsidiebedragen!$B$13,Subsidiebedragen!$B$13,(B35*60%)))*C35)+(D35*B35)+((B35*160%)*E35)+((IF(B35*40%&lt;Subsidiebedragen!$B$13,Subsidiebedragen!$B$13,(B35*40%)))*F35)+((IF(B35*60%&lt;Subsidiebedragen!$B$13,Subsidiebedragen!$B$13,(B35*60%)))*G35)+(H35*B35)+((B35*160%)*I35)</f>
        <v>0</v>
      </c>
      <c r="L35">
        <f t="shared" si="1"/>
        <v>0</v>
      </c>
    </row>
    <row r="36" spans="1:12" x14ac:dyDescent="0.3">
      <c r="A36" s="55"/>
      <c r="B36" s="56">
        <v>0</v>
      </c>
      <c r="C36" s="41"/>
      <c r="D36" s="42"/>
      <c r="E36" s="43"/>
      <c r="F36" s="41"/>
      <c r="G36" s="42"/>
      <c r="H36" s="42"/>
      <c r="I36" s="43"/>
      <c r="J36" s="35">
        <f t="shared" si="0"/>
        <v>0</v>
      </c>
      <c r="K36" s="35">
        <f>((IF(B36*60%&lt;Subsidiebedragen!$B$13,Subsidiebedragen!$B$13,(B36*60%)))*C36)+(D36*B36)+((B36*160%)*E36)+((IF(B36*40%&lt;Subsidiebedragen!$B$13,Subsidiebedragen!$B$13,(B36*40%)))*F36)+((IF(B36*60%&lt;Subsidiebedragen!$B$13,Subsidiebedragen!$B$13,(B36*60%)))*G36)+(H36*B36)+((B36*160%)*I36)</f>
        <v>0</v>
      </c>
      <c r="L36">
        <f t="shared" si="1"/>
        <v>0</v>
      </c>
    </row>
    <row r="37" spans="1:12" x14ac:dyDescent="0.3">
      <c r="A37" s="55"/>
      <c r="B37" s="56">
        <v>0</v>
      </c>
      <c r="C37" s="41"/>
      <c r="D37" s="42"/>
      <c r="E37" s="43"/>
      <c r="F37" s="41"/>
      <c r="G37" s="42"/>
      <c r="H37" s="42"/>
      <c r="I37" s="43"/>
      <c r="J37" s="35">
        <f t="shared" si="0"/>
        <v>0</v>
      </c>
      <c r="K37" s="35">
        <f>((IF(B37*60%&lt;Subsidiebedragen!$B$13,Subsidiebedragen!$B$13,(B37*60%)))*C37)+(D37*B37)+((B37*160%)*E37)+((IF(B37*40%&lt;Subsidiebedragen!$B$13,Subsidiebedragen!$B$13,(B37*40%)))*F37)+((IF(B37*60%&lt;Subsidiebedragen!$B$13,Subsidiebedragen!$B$13,(B37*60%)))*G37)+(H37*B37)+((B37*160%)*I37)</f>
        <v>0</v>
      </c>
      <c r="L37">
        <f t="shared" si="1"/>
        <v>0</v>
      </c>
    </row>
    <row r="38" spans="1:12" x14ac:dyDescent="0.3">
      <c r="A38" s="55"/>
      <c r="B38" s="56">
        <v>0</v>
      </c>
      <c r="C38" s="41"/>
      <c r="D38" s="42"/>
      <c r="E38" s="43"/>
      <c r="F38" s="41"/>
      <c r="G38" s="42"/>
      <c r="H38" s="42"/>
      <c r="I38" s="43"/>
      <c r="J38" s="35">
        <f t="shared" si="0"/>
        <v>0</v>
      </c>
      <c r="K38" s="35">
        <f>((IF(B38*60%&lt;Subsidiebedragen!$B$13,Subsidiebedragen!$B$13,(B38*60%)))*C38)+(D38*B38)+((B38*160%)*E38)+((IF(B38*40%&lt;Subsidiebedragen!$B$13,Subsidiebedragen!$B$13,(B38*40%)))*F38)+((IF(B38*60%&lt;Subsidiebedragen!$B$13,Subsidiebedragen!$B$13,(B38*60%)))*G38)+(H38*B38)+((B38*160%)*I38)</f>
        <v>0</v>
      </c>
      <c r="L38">
        <f t="shared" si="1"/>
        <v>0</v>
      </c>
    </row>
    <row r="39" spans="1:12" x14ac:dyDescent="0.3">
      <c r="A39" s="55"/>
      <c r="B39" s="56">
        <v>0</v>
      </c>
      <c r="C39" s="41"/>
      <c r="D39" s="42"/>
      <c r="E39" s="43"/>
      <c r="F39" s="41"/>
      <c r="G39" s="42"/>
      <c r="H39" s="42"/>
      <c r="I39" s="43"/>
      <c r="J39" s="35">
        <f t="shared" si="0"/>
        <v>0</v>
      </c>
      <c r="K39" s="35">
        <f>((IF(B39*60%&lt;Subsidiebedragen!$B$13,Subsidiebedragen!$B$13,(B39*60%)))*C39)+(D39*B39)+((B39*160%)*E39)+((IF(B39*40%&lt;Subsidiebedragen!$B$13,Subsidiebedragen!$B$13,(B39*40%)))*F39)+((IF(B39*60%&lt;Subsidiebedragen!$B$13,Subsidiebedragen!$B$13,(B39*60%)))*G39)+(H39*B39)+((B39*160%)*I39)</f>
        <v>0</v>
      </c>
      <c r="L39">
        <f t="shared" si="1"/>
        <v>0</v>
      </c>
    </row>
    <row r="40" spans="1:12" x14ac:dyDescent="0.3">
      <c r="A40" s="55"/>
      <c r="B40" s="56">
        <v>0</v>
      </c>
      <c r="C40" s="41"/>
      <c r="D40" s="42"/>
      <c r="E40" s="43"/>
      <c r="F40" s="41"/>
      <c r="G40" s="42"/>
      <c r="H40" s="42"/>
      <c r="I40" s="43"/>
      <c r="J40" s="35">
        <f t="shared" si="0"/>
        <v>0</v>
      </c>
      <c r="K40" s="35">
        <f>((IF(B40*60%&lt;Subsidiebedragen!$B$13,Subsidiebedragen!$B$13,(B40*60%)))*C40)+(D40*B40)+((B40*160%)*E40)+((IF(B40*40%&lt;Subsidiebedragen!$B$13,Subsidiebedragen!$B$13,(B40*40%)))*F40)+((IF(B40*60%&lt;Subsidiebedragen!$B$13,Subsidiebedragen!$B$13,(B40*60%)))*G40)+(H40*B40)+((B40*160%)*I40)</f>
        <v>0</v>
      </c>
      <c r="L40">
        <f t="shared" si="1"/>
        <v>0</v>
      </c>
    </row>
    <row r="41" spans="1:12" x14ac:dyDescent="0.3">
      <c r="A41" s="55"/>
      <c r="B41" s="56">
        <v>0</v>
      </c>
      <c r="C41" s="41"/>
      <c r="D41" s="42"/>
      <c r="E41" s="43"/>
      <c r="F41" s="41"/>
      <c r="G41" s="42"/>
      <c r="H41" s="42"/>
      <c r="I41" s="43"/>
      <c r="J41" s="35">
        <f t="shared" si="0"/>
        <v>0</v>
      </c>
      <c r="K41" s="35">
        <f>((IF(B41*60%&lt;Subsidiebedragen!$B$13,Subsidiebedragen!$B$13,(B41*60%)))*C41)+(D41*B41)+((B41*160%)*E41)+((IF(B41*40%&lt;Subsidiebedragen!$B$13,Subsidiebedragen!$B$13,(B41*40%)))*F41)+((IF(B41*60%&lt;Subsidiebedragen!$B$13,Subsidiebedragen!$B$13,(B41*60%)))*G41)+(H41*B41)+((B41*160%)*I41)</f>
        <v>0</v>
      </c>
      <c r="L41">
        <f t="shared" si="1"/>
        <v>0</v>
      </c>
    </row>
    <row r="42" spans="1:12" x14ac:dyDescent="0.3">
      <c r="A42" s="55"/>
      <c r="B42" s="56">
        <v>0</v>
      </c>
      <c r="C42" s="41"/>
      <c r="D42" s="42"/>
      <c r="E42" s="43"/>
      <c r="F42" s="41"/>
      <c r="G42" s="42"/>
      <c r="H42" s="42"/>
      <c r="I42" s="43"/>
      <c r="J42" s="35">
        <f t="shared" si="0"/>
        <v>0</v>
      </c>
      <c r="K42" s="35">
        <f>((IF(B42*60%&lt;Subsidiebedragen!$B$13,Subsidiebedragen!$B$13,(B42*60%)))*C42)+(D42*B42)+((B42*160%)*E42)+((IF(B42*40%&lt;Subsidiebedragen!$B$13,Subsidiebedragen!$B$13,(B42*40%)))*F42)+((IF(B42*60%&lt;Subsidiebedragen!$B$13,Subsidiebedragen!$B$13,(B42*60%)))*G42)+(H42*B42)+((B42*160%)*I42)</f>
        <v>0</v>
      </c>
      <c r="L42">
        <f t="shared" si="1"/>
        <v>0</v>
      </c>
    </row>
    <row r="43" spans="1:12" x14ac:dyDescent="0.3">
      <c r="A43" s="55"/>
      <c r="B43" s="56">
        <v>0</v>
      </c>
      <c r="C43" s="41"/>
      <c r="D43" s="42"/>
      <c r="E43" s="43"/>
      <c r="F43" s="41"/>
      <c r="G43" s="42"/>
      <c r="H43" s="42"/>
      <c r="I43" s="43"/>
      <c r="J43" s="35">
        <f t="shared" si="0"/>
        <v>0</v>
      </c>
      <c r="K43" s="35">
        <f>((IF(B43*60%&lt;Subsidiebedragen!$B$13,Subsidiebedragen!$B$13,(B43*60%)))*C43)+(D43*B43)+((B43*160%)*E43)+((IF(B43*40%&lt;Subsidiebedragen!$B$13,Subsidiebedragen!$B$13,(B43*40%)))*F43)+((IF(B43*60%&lt;Subsidiebedragen!$B$13,Subsidiebedragen!$B$13,(B43*60%)))*G43)+(H43*B43)+((B43*160%)*I43)</f>
        <v>0</v>
      </c>
      <c r="L43">
        <f t="shared" si="1"/>
        <v>0</v>
      </c>
    </row>
    <row r="44" spans="1:12" x14ac:dyDescent="0.3">
      <c r="A44" s="55"/>
      <c r="B44" s="56">
        <v>0</v>
      </c>
      <c r="C44" s="41"/>
      <c r="D44" s="42"/>
      <c r="E44" s="43"/>
      <c r="F44" s="41"/>
      <c r="G44" s="42"/>
      <c r="H44" s="42"/>
      <c r="I44" s="43"/>
      <c r="J44" s="35">
        <f t="shared" si="0"/>
        <v>0</v>
      </c>
      <c r="K44" s="35">
        <f>((IF(B44*60%&lt;Subsidiebedragen!$B$13,Subsidiebedragen!$B$13,(B44*60%)))*C44)+(D44*B44)+((B44*160%)*E44)+((IF(B44*40%&lt;Subsidiebedragen!$B$13,Subsidiebedragen!$B$13,(B44*40%)))*F44)+((IF(B44*60%&lt;Subsidiebedragen!$B$13,Subsidiebedragen!$B$13,(B44*60%)))*G44)+(H44*B44)+((B44*160%)*I44)</f>
        <v>0</v>
      </c>
      <c r="L44">
        <f t="shared" si="1"/>
        <v>0</v>
      </c>
    </row>
    <row r="45" spans="1:12" x14ac:dyDescent="0.3">
      <c r="A45" s="55"/>
      <c r="B45" s="56">
        <v>0</v>
      </c>
      <c r="C45" s="41"/>
      <c r="D45" s="42"/>
      <c r="E45" s="43"/>
      <c r="F45" s="41"/>
      <c r="G45" s="42"/>
      <c r="H45" s="42"/>
      <c r="I45" s="43"/>
      <c r="J45" s="35">
        <f t="shared" si="0"/>
        <v>0</v>
      </c>
      <c r="K45" s="35">
        <f>((IF(B45*60%&lt;Subsidiebedragen!$B$13,Subsidiebedragen!$B$13,(B45*60%)))*C45)+(D45*B45)+((B45*160%)*E45)+((IF(B45*40%&lt;Subsidiebedragen!$B$13,Subsidiebedragen!$B$13,(B45*40%)))*F45)+((IF(B45*60%&lt;Subsidiebedragen!$B$13,Subsidiebedragen!$B$13,(B45*60%)))*G45)+(H45*B45)+((B45*160%)*I45)</f>
        <v>0</v>
      </c>
      <c r="L45">
        <f t="shared" si="1"/>
        <v>0</v>
      </c>
    </row>
    <row r="46" spans="1:12" x14ac:dyDescent="0.3">
      <c r="A46" s="55"/>
      <c r="B46" s="56">
        <v>0</v>
      </c>
      <c r="C46" s="41"/>
      <c r="D46" s="42"/>
      <c r="E46" s="43"/>
      <c r="F46" s="41"/>
      <c r="G46" s="42"/>
      <c r="H46" s="42"/>
      <c r="I46" s="43"/>
      <c r="J46" s="35">
        <f t="shared" si="0"/>
        <v>0</v>
      </c>
      <c r="K46" s="35">
        <f>((IF(B46*60%&lt;Subsidiebedragen!$B$13,Subsidiebedragen!$B$13,(B46*60%)))*C46)+(D46*B46)+((B46*160%)*E46)+((IF(B46*40%&lt;Subsidiebedragen!$B$13,Subsidiebedragen!$B$13,(B46*40%)))*F46)+((IF(B46*60%&lt;Subsidiebedragen!$B$13,Subsidiebedragen!$B$13,(B46*60%)))*G46)+(H46*B46)+((B46*160%)*I46)</f>
        <v>0</v>
      </c>
      <c r="L46">
        <f t="shared" si="1"/>
        <v>0</v>
      </c>
    </row>
    <row r="47" spans="1:12" x14ac:dyDescent="0.3">
      <c r="A47" s="55"/>
      <c r="B47" s="56">
        <v>0</v>
      </c>
      <c r="C47" s="41"/>
      <c r="D47" s="42"/>
      <c r="E47" s="43"/>
      <c r="F47" s="41"/>
      <c r="G47" s="42"/>
      <c r="H47" s="42"/>
      <c r="I47" s="43"/>
      <c r="J47" s="35">
        <f t="shared" si="0"/>
        <v>0</v>
      </c>
      <c r="K47" s="35">
        <f>((IF(B47*60%&lt;Subsidiebedragen!$B$13,Subsidiebedragen!$B$13,(B47*60%)))*C47)+(D47*B47)+((B47*160%)*E47)+((IF(B47*40%&lt;Subsidiebedragen!$B$13,Subsidiebedragen!$B$13,(B47*40%)))*F47)+((IF(B47*60%&lt;Subsidiebedragen!$B$13,Subsidiebedragen!$B$13,(B47*60%)))*G47)+(H47*B47)+((B47*160%)*I47)</f>
        <v>0</v>
      </c>
      <c r="L47">
        <f t="shared" si="1"/>
        <v>0</v>
      </c>
    </row>
    <row r="48" spans="1:12" x14ac:dyDescent="0.3">
      <c r="A48" s="55"/>
      <c r="B48" s="56">
        <v>0</v>
      </c>
      <c r="C48" s="41"/>
      <c r="D48" s="42"/>
      <c r="E48" s="43"/>
      <c r="F48" s="41"/>
      <c r="G48" s="42"/>
      <c r="H48" s="42"/>
      <c r="I48" s="43"/>
      <c r="J48" s="35">
        <f t="shared" si="0"/>
        <v>0</v>
      </c>
      <c r="K48" s="35">
        <f>((IF(B48*60%&lt;Subsidiebedragen!$B$13,Subsidiebedragen!$B$13,(B48*60%)))*C48)+(D48*B48)+((B48*160%)*E48)+((IF(B48*40%&lt;Subsidiebedragen!$B$13,Subsidiebedragen!$B$13,(B48*40%)))*F48)+((IF(B48*60%&lt;Subsidiebedragen!$B$13,Subsidiebedragen!$B$13,(B48*60%)))*G48)+(H48*B48)+((B48*160%)*I48)</f>
        <v>0</v>
      </c>
      <c r="L48">
        <f t="shared" si="1"/>
        <v>0</v>
      </c>
    </row>
    <row r="49" spans="1:12" x14ac:dyDescent="0.3">
      <c r="A49" s="55"/>
      <c r="B49" s="56">
        <v>0</v>
      </c>
      <c r="C49" s="41"/>
      <c r="D49" s="42"/>
      <c r="E49" s="43"/>
      <c r="F49" s="41"/>
      <c r="G49" s="42"/>
      <c r="H49" s="42"/>
      <c r="I49" s="43"/>
      <c r="J49" s="35">
        <f t="shared" si="0"/>
        <v>0</v>
      </c>
      <c r="K49" s="35">
        <f>((IF(B49*60%&lt;Subsidiebedragen!$B$13,Subsidiebedragen!$B$13,(B49*60%)))*C49)+(D49*B49)+((B49*160%)*E49)+((IF(B49*40%&lt;Subsidiebedragen!$B$13,Subsidiebedragen!$B$13,(B49*40%)))*F49)+((IF(B49*60%&lt;Subsidiebedragen!$B$13,Subsidiebedragen!$B$13,(B49*60%)))*G49)+(H49*B49)+((B49*160%)*I49)</f>
        <v>0</v>
      </c>
      <c r="L49">
        <f t="shared" si="1"/>
        <v>0</v>
      </c>
    </row>
    <row r="50" spans="1:12" x14ac:dyDescent="0.3">
      <c r="A50" s="55"/>
      <c r="B50" s="56">
        <v>0</v>
      </c>
      <c r="C50" s="41"/>
      <c r="D50" s="42"/>
      <c r="E50" s="43"/>
      <c r="F50" s="41"/>
      <c r="G50" s="42"/>
      <c r="H50" s="42"/>
      <c r="I50" s="43"/>
      <c r="J50" s="35">
        <f t="shared" si="0"/>
        <v>0</v>
      </c>
      <c r="K50" s="35">
        <f>((IF(B50*60%&lt;Subsidiebedragen!$B$13,Subsidiebedragen!$B$13,(B50*60%)))*C50)+(D50*B50)+((B50*160%)*E50)+((IF(B50*40%&lt;Subsidiebedragen!$B$13,Subsidiebedragen!$B$13,(B50*40%)))*F50)+((IF(B50*60%&lt;Subsidiebedragen!$B$13,Subsidiebedragen!$B$13,(B50*60%)))*G50)+(H50*B50)+((B50*160%)*I50)</f>
        <v>0</v>
      </c>
      <c r="L50">
        <f t="shared" si="1"/>
        <v>0</v>
      </c>
    </row>
    <row r="51" spans="1:12" x14ac:dyDescent="0.3">
      <c r="A51" s="55"/>
      <c r="B51" s="56">
        <v>0</v>
      </c>
      <c r="C51" s="41"/>
      <c r="D51" s="42"/>
      <c r="E51" s="43"/>
      <c r="F51" s="41"/>
      <c r="G51" s="42"/>
      <c r="H51" s="42"/>
      <c r="I51" s="43"/>
      <c r="J51" s="35">
        <f t="shared" si="0"/>
        <v>0</v>
      </c>
      <c r="K51" s="35">
        <f>((IF(B51*60%&lt;Subsidiebedragen!$B$13,Subsidiebedragen!$B$13,(B51*60%)))*C51)+(D51*B51)+((B51*160%)*E51)+((IF(B51*40%&lt;Subsidiebedragen!$B$13,Subsidiebedragen!$B$13,(B51*40%)))*F51)+((IF(B51*60%&lt;Subsidiebedragen!$B$13,Subsidiebedragen!$B$13,(B51*60%)))*G51)+(H51*B51)+((B51*160%)*I51)</f>
        <v>0</v>
      </c>
      <c r="L51">
        <f t="shared" si="1"/>
        <v>0</v>
      </c>
    </row>
    <row r="52" spans="1:12" x14ac:dyDescent="0.3">
      <c r="A52" s="55"/>
      <c r="B52" s="56">
        <v>0</v>
      </c>
      <c r="C52" s="41"/>
      <c r="D52" s="42"/>
      <c r="E52" s="43"/>
      <c r="F52" s="41"/>
      <c r="G52" s="42"/>
      <c r="H52" s="42"/>
      <c r="I52" s="43"/>
      <c r="J52" s="35">
        <f t="shared" si="0"/>
        <v>0</v>
      </c>
      <c r="K52" s="35">
        <f>((IF(B52*60%&lt;Subsidiebedragen!$B$13,Subsidiebedragen!$B$13,(B52*60%)))*C52)+(D52*B52)+((B52*160%)*E52)+((IF(B52*40%&lt;Subsidiebedragen!$B$13,Subsidiebedragen!$B$13,(B52*40%)))*F52)+((IF(B52*60%&lt;Subsidiebedragen!$B$13,Subsidiebedragen!$B$13,(B52*60%)))*G52)+(H52*B52)+((B52*160%)*I52)</f>
        <v>0</v>
      </c>
      <c r="L52">
        <f t="shared" si="1"/>
        <v>0</v>
      </c>
    </row>
    <row r="53" spans="1:12" x14ac:dyDescent="0.3">
      <c r="A53" s="55"/>
      <c r="B53" s="56">
        <v>0</v>
      </c>
      <c r="C53" s="41"/>
      <c r="D53" s="42"/>
      <c r="E53" s="43"/>
      <c r="F53" s="41"/>
      <c r="G53" s="42"/>
      <c r="H53" s="42"/>
      <c r="I53" s="43"/>
      <c r="J53" s="35">
        <f t="shared" si="0"/>
        <v>0</v>
      </c>
      <c r="K53" s="35">
        <f>((IF(B53*60%&lt;Subsidiebedragen!$B$13,Subsidiebedragen!$B$13,(B53*60%)))*C53)+(D53*B53)+((B53*160%)*E53)+((IF(B53*40%&lt;Subsidiebedragen!$B$13,Subsidiebedragen!$B$13,(B53*40%)))*F53)+((IF(B53*60%&lt;Subsidiebedragen!$B$13,Subsidiebedragen!$B$13,(B53*60%)))*G53)+(H53*B53)+((B53*160%)*I53)</f>
        <v>0</v>
      </c>
      <c r="L53">
        <f t="shared" si="1"/>
        <v>0</v>
      </c>
    </row>
    <row r="54" spans="1:12" x14ac:dyDescent="0.3">
      <c r="A54" s="55"/>
      <c r="B54" s="56">
        <v>0</v>
      </c>
      <c r="C54" s="41"/>
      <c r="D54" s="42"/>
      <c r="E54" s="43"/>
      <c r="F54" s="41"/>
      <c r="G54" s="42"/>
      <c r="H54" s="42"/>
      <c r="I54" s="43"/>
      <c r="J54" s="35">
        <f t="shared" si="0"/>
        <v>0</v>
      </c>
      <c r="K54" s="35">
        <f>((IF(B54*60%&lt;Subsidiebedragen!$B$13,Subsidiebedragen!$B$13,(B54*60%)))*C54)+(D54*B54)+((B54*160%)*E54)+((IF(B54*40%&lt;Subsidiebedragen!$B$13,Subsidiebedragen!$B$13,(B54*40%)))*F54)+((IF(B54*60%&lt;Subsidiebedragen!$B$13,Subsidiebedragen!$B$13,(B54*60%)))*G54)+(H54*B54)+((B54*160%)*I54)</f>
        <v>0</v>
      </c>
      <c r="L54">
        <f t="shared" si="1"/>
        <v>0</v>
      </c>
    </row>
    <row r="55" spans="1:12" x14ac:dyDescent="0.3">
      <c r="A55" s="55"/>
      <c r="B55" s="56">
        <v>0</v>
      </c>
      <c r="C55" s="41"/>
      <c r="D55" s="42"/>
      <c r="E55" s="43"/>
      <c r="F55" s="41"/>
      <c r="G55" s="42"/>
      <c r="H55" s="42"/>
      <c r="I55" s="43"/>
      <c r="J55" s="35">
        <f t="shared" si="0"/>
        <v>0</v>
      </c>
      <c r="K55" s="35">
        <f>((IF(B55*60%&lt;Subsidiebedragen!$B$13,Subsidiebedragen!$B$13,(B55*60%)))*C55)+(D55*B55)+((B55*160%)*E55)+((IF(B55*40%&lt;Subsidiebedragen!$B$13,Subsidiebedragen!$B$13,(B55*40%)))*F55)+((IF(B55*60%&lt;Subsidiebedragen!$B$13,Subsidiebedragen!$B$13,(B55*60%)))*G55)+(H55*B55)+((B55*160%)*I55)</f>
        <v>0</v>
      </c>
      <c r="L55">
        <f t="shared" si="1"/>
        <v>0</v>
      </c>
    </row>
    <row r="56" spans="1:12" x14ac:dyDescent="0.3">
      <c r="A56" s="55"/>
      <c r="B56" s="56">
        <v>0</v>
      </c>
      <c r="C56" s="41"/>
      <c r="D56" s="42"/>
      <c r="E56" s="43"/>
      <c r="F56" s="41"/>
      <c r="G56" s="42"/>
      <c r="H56" s="42"/>
      <c r="I56" s="43"/>
      <c r="J56" s="35">
        <f t="shared" si="0"/>
        <v>0</v>
      </c>
      <c r="K56" s="35">
        <f>((IF(B56*60%&lt;Subsidiebedragen!$B$13,Subsidiebedragen!$B$13,(B56*60%)))*C56)+(D56*B56)+((B56*160%)*E56)+((IF(B56*40%&lt;Subsidiebedragen!$B$13,Subsidiebedragen!$B$13,(B56*40%)))*F56)+((IF(B56*60%&lt;Subsidiebedragen!$B$13,Subsidiebedragen!$B$13,(B56*60%)))*G56)+(H56*B56)+((B56*160%)*I56)</f>
        <v>0</v>
      </c>
      <c r="L56">
        <f t="shared" si="1"/>
        <v>0</v>
      </c>
    </row>
    <row r="57" spans="1:12" x14ac:dyDescent="0.3">
      <c r="A57" s="55"/>
      <c r="B57" s="56">
        <v>0</v>
      </c>
      <c r="C57" s="41"/>
      <c r="D57" s="42"/>
      <c r="E57" s="43"/>
      <c r="F57" s="41"/>
      <c r="G57" s="42"/>
      <c r="H57" s="42"/>
      <c r="I57" s="43"/>
      <c r="J57" s="35">
        <f t="shared" si="0"/>
        <v>0</v>
      </c>
      <c r="K57" s="35">
        <f>((IF(B57*60%&lt;Subsidiebedragen!$B$13,Subsidiebedragen!$B$13,(B57*60%)))*C57)+(D57*B57)+((B57*160%)*E57)+((IF(B57*40%&lt;Subsidiebedragen!$B$13,Subsidiebedragen!$B$13,(B57*40%)))*F57)+((IF(B57*60%&lt;Subsidiebedragen!$B$13,Subsidiebedragen!$B$13,(B57*60%)))*G57)+(H57*B57)+((B57*160%)*I57)</f>
        <v>0</v>
      </c>
      <c r="L57">
        <f t="shared" si="1"/>
        <v>0</v>
      </c>
    </row>
    <row r="58" spans="1:12" x14ac:dyDescent="0.3">
      <c r="A58" s="55"/>
      <c r="B58" s="56">
        <v>0</v>
      </c>
      <c r="C58" s="41"/>
      <c r="D58" s="42"/>
      <c r="E58" s="43"/>
      <c r="F58" s="41"/>
      <c r="G58" s="42"/>
      <c r="H58" s="42"/>
      <c r="I58" s="43"/>
      <c r="J58" s="35">
        <f t="shared" si="0"/>
        <v>0</v>
      </c>
      <c r="K58" s="35">
        <f>((IF(B58*60%&lt;Subsidiebedragen!$B$13,Subsidiebedragen!$B$13,(B58*60%)))*C58)+(D58*B58)+((B58*160%)*E58)+((IF(B58*40%&lt;Subsidiebedragen!$B$13,Subsidiebedragen!$B$13,(B58*40%)))*F58)+((IF(B58*60%&lt;Subsidiebedragen!$B$13,Subsidiebedragen!$B$13,(B58*60%)))*G58)+(H58*B58)+((B58*160%)*I58)</f>
        <v>0</v>
      </c>
      <c r="L58">
        <f t="shared" si="1"/>
        <v>0</v>
      </c>
    </row>
    <row r="59" spans="1:12" x14ac:dyDescent="0.3">
      <c r="A59" s="55"/>
      <c r="B59" s="56">
        <v>0</v>
      </c>
      <c r="C59" s="41"/>
      <c r="D59" s="42"/>
      <c r="E59" s="43"/>
      <c r="F59" s="41"/>
      <c r="G59" s="42"/>
      <c r="H59" s="42"/>
      <c r="I59" s="43"/>
      <c r="J59" s="35">
        <f t="shared" si="0"/>
        <v>0</v>
      </c>
      <c r="K59" s="35">
        <f>((IF(B59*60%&lt;Subsidiebedragen!$B$13,Subsidiebedragen!$B$13,(B59*60%)))*C59)+(D59*B59)+((B59*160%)*E59)+((IF(B59*40%&lt;Subsidiebedragen!$B$13,Subsidiebedragen!$B$13,(B59*40%)))*F59)+((IF(B59*60%&lt;Subsidiebedragen!$B$13,Subsidiebedragen!$B$13,(B59*60%)))*G59)+(H59*B59)+((B59*160%)*I59)</f>
        <v>0</v>
      </c>
      <c r="L59">
        <f t="shared" si="1"/>
        <v>0</v>
      </c>
    </row>
    <row r="60" spans="1:12" x14ac:dyDescent="0.3">
      <c r="A60" s="55"/>
      <c r="B60" s="56">
        <v>0</v>
      </c>
      <c r="C60" s="41"/>
      <c r="D60" s="42"/>
      <c r="E60" s="43"/>
      <c r="F60" s="41"/>
      <c r="G60" s="42"/>
      <c r="H60" s="42"/>
      <c r="I60" s="43"/>
      <c r="J60" s="35">
        <f t="shared" si="0"/>
        <v>0</v>
      </c>
      <c r="K60" s="35">
        <f>((IF(B60*60%&lt;Subsidiebedragen!$B$13,Subsidiebedragen!$B$13,(B60*60%)))*C60)+(D60*B60)+((B60*160%)*E60)+((IF(B60*40%&lt;Subsidiebedragen!$B$13,Subsidiebedragen!$B$13,(B60*40%)))*F60)+((IF(B60*60%&lt;Subsidiebedragen!$B$13,Subsidiebedragen!$B$13,(B60*60%)))*G60)+(H60*B60)+((B60*160%)*I60)</f>
        <v>0</v>
      </c>
      <c r="L60">
        <f t="shared" si="1"/>
        <v>0</v>
      </c>
    </row>
    <row r="61" spans="1:12" x14ac:dyDescent="0.3">
      <c r="A61" s="55"/>
      <c r="B61" s="56">
        <v>0</v>
      </c>
      <c r="C61" s="41"/>
      <c r="D61" s="42"/>
      <c r="E61" s="43"/>
      <c r="F61" s="41"/>
      <c r="G61" s="42"/>
      <c r="H61" s="42"/>
      <c r="I61" s="43"/>
      <c r="J61" s="35">
        <f t="shared" si="0"/>
        <v>0</v>
      </c>
      <c r="K61" s="35">
        <f>((IF(B61*60%&lt;Subsidiebedragen!$B$13,Subsidiebedragen!$B$13,(B61*60%)))*C61)+(D61*B61)+((B61*160%)*E61)+((IF(B61*40%&lt;Subsidiebedragen!$B$13,Subsidiebedragen!$B$13,(B61*40%)))*F61)+((IF(B61*60%&lt;Subsidiebedragen!$B$13,Subsidiebedragen!$B$13,(B61*60%)))*G61)+(H61*B61)+((B61*160%)*I61)</f>
        <v>0</v>
      </c>
      <c r="L61">
        <f t="shared" si="1"/>
        <v>0</v>
      </c>
    </row>
    <row r="62" spans="1:12" x14ac:dyDescent="0.3">
      <c r="A62" s="55"/>
      <c r="B62" s="56">
        <v>0</v>
      </c>
      <c r="C62" s="41"/>
      <c r="D62" s="42"/>
      <c r="E62" s="43"/>
      <c r="F62" s="41"/>
      <c r="G62" s="42"/>
      <c r="H62" s="42"/>
      <c r="I62" s="43"/>
      <c r="J62" s="35">
        <f t="shared" si="0"/>
        <v>0</v>
      </c>
      <c r="K62" s="35">
        <f>((IF(B62*60%&lt;Subsidiebedragen!$B$13,Subsidiebedragen!$B$13,(B62*60%)))*C62)+(D62*B62)+((B62*160%)*E62)+((IF(B62*40%&lt;Subsidiebedragen!$B$13,Subsidiebedragen!$B$13,(B62*40%)))*F62)+((IF(B62*60%&lt;Subsidiebedragen!$B$13,Subsidiebedragen!$B$13,(B62*60%)))*G62)+(H62*B62)+((B62*160%)*I62)</f>
        <v>0</v>
      </c>
      <c r="L62">
        <f t="shared" si="1"/>
        <v>0</v>
      </c>
    </row>
    <row r="63" spans="1:12" x14ac:dyDescent="0.3">
      <c r="A63" s="55"/>
      <c r="B63" s="56">
        <v>0</v>
      </c>
      <c r="C63" s="41"/>
      <c r="D63" s="42"/>
      <c r="E63" s="43"/>
      <c r="F63" s="41"/>
      <c r="G63" s="42"/>
      <c r="H63" s="42"/>
      <c r="I63" s="43"/>
      <c r="J63" s="35">
        <f t="shared" si="0"/>
        <v>0</v>
      </c>
      <c r="K63" s="35">
        <f>((IF(B63*60%&lt;Subsidiebedragen!$B$13,Subsidiebedragen!$B$13,(B63*60%)))*C63)+(D63*B63)+((B63*160%)*E63)+((IF(B63*40%&lt;Subsidiebedragen!$B$13,Subsidiebedragen!$B$13,(B63*40%)))*F63)+((IF(B63*60%&lt;Subsidiebedragen!$B$13,Subsidiebedragen!$B$13,(B63*60%)))*G63)+(H63*B63)+((B63*160%)*I63)</f>
        <v>0</v>
      </c>
      <c r="L63">
        <f t="shared" si="1"/>
        <v>0</v>
      </c>
    </row>
    <row r="64" spans="1:12" x14ac:dyDescent="0.3">
      <c r="A64" s="55"/>
      <c r="B64" s="56">
        <v>0</v>
      </c>
      <c r="C64" s="41"/>
      <c r="D64" s="42"/>
      <c r="E64" s="43"/>
      <c r="F64" s="41"/>
      <c r="G64" s="42"/>
      <c r="H64" s="42"/>
      <c r="I64" s="43"/>
      <c r="J64" s="35">
        <f t="shared" si="0"/>
        <v>0</v>
      </c>
      <c r="K64" s="35">
        <f>((IF(B64*60%&lt;Subsidiebedragen!$B$13,Subsidiebedragen!$B$13,(B64*60%)))*C64)+(D64*B64)+((B64*160%)*E64)+((IF(B64*40%&lt;Subsidiebedragen!$B$13,Subsidiebedragen!$B$13,(B64*40%)))*F64)+((IF(B64*60%&lt;Subsidiebedragen!$B$13,Subsidiebedragen!$B$13,(B64*60%)))*G64)+(H64*B64)+((B64*160%)*I64)</f>
        <v>0</v>
      </c>
      <c r="L64">
        <f t="shared" si="1"/>
        <v>0</v>
      </c>
    </row>
    <row r="65" spans="1:12" x14ac:dyDescent="0.3">
      <c r="A65" s="55"/>
      <c r="B65" s="56">
        <v>0</v>
      </c>
      <c r="C65" s="41"/>
      <c r="D65" s="42"/>
      <c r="E65" s="43"/>
      <c r="F65" s="41"/>
      <c r="G65" s="42"/>
      <c r="H65" s="42"/>
      <c r="I65" s="43"/>
      <c r="J65" s="35">
        <f t="shared" si="0"/>
        <v>0</v>
      </c>
      <c r="K65" s="35">
        <f>((IF(B65*60%&lt;Subsidiebedragen!$B$13,Subsidiebedragen!$B$13,(B65*60%)))*C65)+(D65*B65)+((B65*160%)*E65)+((IF(B65*40%&lt;Subsidiebedragen!$B$13,Subsidiebedragen!$B$13,(B65*40%)))*F65)+((IF(B65*60%&lt;Subsidiebedragen!$B$13,Subsidiebedragen!$B$13,(B65*60%)))*G65)+(H65*B65)+((B65*160%)*I65)</f>
        <v>0</v>
      </c>
      <c r="L65">
        <f t="shared" si="1"/>
        <v>0</v>
      </c>
    </row>
    <row r="66" spans="1:12" x14ac:dyDescent="0.3">
      <c r="A66" s="55"/>
      <c r="B66" s="56">
        <v>0</v>
      </c>
      <c r="C66" s="41"/>
      <c r="D66" s="42"/>
      <c r="E66" s="43"/>
      <c r="F66" s="41"/>
      <c r="G66" s="42"/>
      <c r="H66" s="42"/>
      <c r="I66" s="43"/>
      <c r="J66" s="35">
        <f t="shared" si="0"/>
        <v>0</v>
      </c>
      <c r="K66" s="35">
        <f>((IF(B66*60%&lt;Subsidiebedragen!$B$13,Subsidiebedragen!$B$13,(B66*60%)))*C66)+(D66*B66)+((B66*160%)*E66)+((IF(B66*40%&lt;Subsidiebedragen!$B$13,Subsidiebedragen!$B$13,(B66*40%)))*F66)+((IF(B66*60%&lt;Subsidiebedragen!$B$13,Subsidiebedragen!$B$13,(B66*60%)))*G66)+(H66*B66)+((B66*160%)*I66)</f>
        <v>0</v>
      </c>
      <c r="L66">
        <f t="shared" si="1"/>
        <v>0</v>
      </c>
    </row>
    <row r="67" spans="1:12" x14ac:dyDescent="0.3">
      <c r="A67" s="55"/>
      <c r="B67" s="56">
        <v>0</v>
      </c>
      <c r="C67" s="41"/>
      <c r="D67" s="42"/>
      <c r="E67" s="43"/>
      <c r="F67" s="41"/>
      <c r="G67" s="42"/>
      <c r="H67" s="42"/>
      <c r="I67" s="43"/>
      <c r="J67" s="35">
        <f t="shared" si="0"/>
        <v>0</v>
      </c>
      <c r="K67" s="35">
        <f>((IF(B67*60%&lt;Subsidiebedragen!$B$13,Subsidiebedragen!$B$13,(B67*60%)))*C67)+(D67*B67)+((B67*160%)*E67)+((IF(B67*40%&lt;Subsidiebedragen!$B$13,Subsidiebedragen!$B$13,(B67*40%)))*F67)+((IF(B67*60%&lt;Subsidiebedragen!$B$13,Subsidiebedragen!$B$13,(B67*60%)))*G67)+(H67*B67)+((B67*160%)*I67)</f>
        <v>0</v>
      </c>
      <c r="L67">
        <f t="shared" si="1"/>
        <v>0</v>
      </c>
    </row>
    <row r="68" spans="1:12" x14ac:dyDescent="0.3">
      <c r="A68" s="55"/>
      <c r="B68" s="56">
        <v>0</v>
      </c>
      <c r="C68" s="41"/>
      <c r="D68" s="42"/>
      <c r="E68" s="43"/>
      <c r="F68" s="41"/>
      <c r="G68" s="42"/>
      <c r="H68" s="42"/>
      <c r="I68" s="43"/>
      <c r="J68" s="35">
        <f t="shared" si="0"/>
        <v>0</v>
      </c>
      <c r="K68" s="35">
        <f>((IF(B68*60%&lt;Subsidiebedragen!$B$13,Subsidiebedragen!$B$13,(B68*60%)))*C68)+(D68*B68)+((B68*160%)*E68)+((IF(B68*40%&lt;Subsidiebedragen!$B$13,Subsidiebedragen!$B$13,(B68*40%)))*F68)+((IF(B68*60%&lt;Subsidiebedragen!$B$13,Subsidiebedragen!$B$13,(B68*60%)))*G68)+(H68*B68)+((B68*160%)*I68)</f>
        <v>0</v>
      </c>
      <c r="L68">
        <f t="shared" si="1"/>
        <v>0</v>
      </c>
    </row>
    <row r="69" spans="1:12" x14ac:dyDescent="0.3">
      <c r="A69" s="55"/>
      <c r="B69" s="56">
        <v>0</v>
      </c>
      <c r="C69" s="41"/>
      <c r="D69" s="42"/>
      <c r="E69" s="43"/>
      <c r="F69" s="41"/>
      <c r="G69" s="42"/>
      <c r="H69" s="42"/>
      <c r="I69" s="43"/>
      <c r="J69" s="35">
        <f t="shared" si="0"/>
        <v>0</v>
      </c>
      <c r="K69" s="35">
        <f>((IF(B69*60%&lt;Subsidiebedragen!$B$13,Subsidiebedragen!$B$13,(B69*60%)))*C69)+(D69*B69)+((B69*160%)*E69)+((IF(B69*40%&lt;Subsidiebedragen!$B$13,Subsidiebedragen!$B$13,(B69*40%)))*F69)+((IF(B69*60%&lt;Subsidiebedragen!$B$13,Subsidiebedragen!$B$13,(B69*60%)))*G69)+(H69*B69)+((B69*160%)*I69)</f>
        <v>0</v>
      </c>
      <c r="L69">
        <f t="shared" si="1"/>
        <v>0</v>
      </c>
    </row>
    <row r="70" spans="1:12" x14ac:dyDescent="0.3">
      <c r="A70" s="55"/>
      <c r="B70" s="56">
        <v>0</v>
      </c>
      <c r="C70" s="41"/>
      <c r="D70" s="42"/>
      <c r="E70" s="43"/>
      <c r="F70" s="41"/>
      <c r="G70" s="42"/>
      <c r="H70" s="42"/>
      <c r="I70" s="43"/>
      <c r="J70" s="35">
        <f t="shared" si="0"/>
        <v>0</v>
      </c>
      <c r="K70" s="35">
        <f>((IF(B70*60%&lt;Subsidiebedragen!$B$13,Subsidiebedragen!$B$13,(B70*60%)))*C70)+(D70*B70)+((B70*160%)*E70)+((IF(B70*40%&lt;Subsidiebedragen!$B$13,Subsidiebedragen!$B$13,(B70*40%)))*F70)+((IF(B70*60%&lt;Subsidiebedragen!$B$13,Subsidiebedragen!$B$13,(B70*60%)))*G70)+(H70*B70)+((B70*160%)*I70)</f>
        <v>0</v>
      </c>
      <c r="L70">
        <f t="shared" si="1"/>
        <v>0</v>
      </c>
    </row>
    <row r="71" spans="1:12" x14ac:dyDescent="0.3">
      <c r="A71" s="55"/>
      <c r="B71" s="56">
        <v>0</v>
      </c>
      <c r="C71" s="41"/>
      <c r="D71" s="42"/>
      <c r="E71" s="43"/>
      <c r="F71" s="41"/>
      <c r="G71" s="42"/>
      <c r="H71" s="42"/>
      <c r="I71" s="43"/>
      <c r="J71" s="35">
        <f t="shared" si="0"/>
        <v>0</v>
      </c>
      <c r="K71" s="35">
        <f>((IF(B71*60%&lt;Subsidiebedragen!$B$13,Subsidiebedragen!$B$13,(B71*60%)))*C71)+(D71*B71)+((B71*160%)*E71)+((IF(B71*40%&lt;Subsidiebedragen!$B$13,Subsidiebedragen!$B$13,(B71*40%)))*F71)+((IF(B71*60%&lt;Subsidiebedragen!$B$13,Subsidiebedragen!$B$13,(B71*60%)))*G71)+(H71*B71)+((B71*160%)*I71)</f>
        <v>0</v>
      </c>
      <c r="L71">
        <f t="shared" si="1"/>
        <v>0</v>
      </c>
    </row>
    <row r="72" spans="1:12" x14ac:dyDescent="0.3">
      <c r="A72" s="55"/>
      <c r="B72" s="56">
        <v>0</v>
      </c>
      <c r="C72" s="41"/>
      <c r="D72" s="42"/>
      <c r="E72" s="43"/>
      <c r="F72" s="41"/>
      <c r="G72" s="42"/>
      <c r="H72" s="42"/>
      <c r="I72" s="43"/>
      <c r="J72" s="35">
        <f t="shared" si="0"/>
        <v>0</v>
      </c>
      <c r="K72" s="35">
        <f>((IF(B72*60%&lt;Subsidiebedragen!$B$13,Subsidiebedragen!$B$13,(B72*60%)))*C72)+(D72*B72)+((B72*160%)*E72)+((IF(B72*40%&lt;Subsidiebedragen!$B$13,Subsidiebedragen!$B$13,(B72*40%)))*F72)+((IF(B72*60%&lt;Subsidiebedragen!$B$13,Subsidiebedragen!$B$13,(B72*60%)))*G72)+(H72*B72)+((B72*160%)*I72)</f>
        <v>0</v>
      </c>
      <c r="L72">
        <f t="shared" si="1"/>
        <v>0</v>
      </c>
    </row>
    <row r="73" spans="1:12" x14ac:dyDescent="0.3">
      <c r="A73" s="55"/>
      <c r="B73" s="56">
        <v>0</v>
      </c>
      <c r="C73" s="41"/>
      <c r="D73" s="42"/>
      <c r="E73" s="43"/>
      <c r="F73" s="41"/>
      <c r="G73" s="42"/>
      <c r="H73" s="42"/>
      <c r="I73" s="43"/>
      <c r="J73" s="35">
        <f t="shared" si="0"/>
        <v>0</v>
      </c>
      <c r="K73" s="35">
        <f>((IF(B73*60%&lt;Subsidiebedragen!$B$13,Subsidiebedragen!$B$13,(B73*60%)))*C73)+(D73*B73)+((B73*160%)*E73)+((IF(B73*40%&lt;Subsidiebedragen!$B$13,Subsidiebedragen!$B$13,(B73*40%)))*F73)+((IF(B73*60%&lt;Subsidiebedragen!$B$13,Subsidiebedragen!$B$13,(B73*60%)))*G73)+(H73*B73)+((B73*160%)*I73)</f>
        <v>0</v>
      </c>
      <c r="L73">
        <f t="shared" si="1"/>
        <v>0</v>
      </c>
    </row>
    <row r="74" spans="1:12" x14ac:dyDescent="0.3">
      <c r="A74" s="55"/>
      <c r="B74" s="56">
        <v>0</v>
      </c>
      <c r="C74" s="41"/>
      <c r="D74" s="42"/>
      <c r="E74" s="43"/>
      <c r="F74" s="41"/>
      <c r="G74" s="42"/>
      <c r="H74" s="42"/>
      <c r="I74" s="43"/>
      <c r="J74" s="35">
        <f t="shared" si="0"/>
        <v>0</v>
      </c>
      <c r="K74" s="35">
        <f>((IF(B74*60%&lt;Subsidiebedragen!$B$13,Subsidiebedragen!$B$13,(B74*60%)))*C74)+(D74*B74)+((B74*160%)*E74)+((IF(B74*40%&lt;Subsidiebedragen!$B$13,Subsidiebedragen!$B$13,(B74*40%)))*F74)+((IF(B74*60%&lt;Subsidiebedragen!$B$13,Subsidiebedragen!$B$13,(B74*60%)))*G74)+(H74*B74)+((B74*160%)*I74)</f>
        <v>0</v>
      </c>
      <c r="L74">
        <f t="shared" si="1"/>
        <v>0</v>
      </c>
    </row>
    <row r="75" spans="1:12" x14ac:dyDescent="0.3">
      <c r="A75" s="55"/>
      <c r="B75" s="56">
        <v>0</v>
      </c>
      <c r="C75" s="41"/>
      <c r="D75" s="42"/>
      <c r="E75" s="43"/>
      <c r="F75" s="41"/>
      <c r="G75" s="42"/>
      <c r="H75" s="42"/>
      <c r="I75" s="43"/>
      <c r="J75" s="35">
        <f t="shared" si="0"/>
        <v>0</v>
      </c>
      <c r="K75" s="35">
        <f>((IF(B75*60%&lt;Subsidiebedragen!$B$13,Subsidiebedragen!$B$13,(B75*60%)))*C75)+(D75*B75)+((B75*160%)*E75)+((IF(B75*40%&lt;Subsidiebedragen!$B$13,Subsidiebedragen!$B$13,(B75*40%)))*F75)+((IF(B75*60%&lt;Subsidiebedragen!$B$13,Subsidiebedragen!$B$13,(B75*60%)))*G75)+(H75*B75)+((B75*160%)*I75)</f>
        <v>0</v>
      </c>
      <c r="L75">
        <f t="shared" si="1"/>
        <v>0</v>
      </c>
    </row>
    <row r="76" spans="1:12" x14ac:dyDescent="0.3">
      <c r="A76" s="55"/>
      <c r="B76" s="56">
        <v>0</v>
      </c>
      <c r="C76" s="41"/>
      <c r="D76" s="42"/>
      <c r="E76" s="43"/>
      <c r="F76" s="41"/>
      <c r="G76" s="42"/>
      <c r="H76" s="42"/>
      <c r="I76" s="43"/>
      <c r="J76" s="35">
        <f t="shared" si="0"/>
        <v>0</v>
      </c>
      <c r="K76" s="35">
        <f>((IF(B76*60%&lt;Subsidiebedragen!$B$13,Subsidiebedragen!$B$13,(B76*60%)))*C76)+(D76*B76)+((B76*160%)*E76)+((IF(B76*40%&lt;Subsidiebedragen!$B$13,Subsidiebedragen!$B$13,(B76*40%)))*F76)+((IF(B76*60%&lt;Subsidiebedragen!$B$13,Subsidiebedragen!$B$13,(B76*60%)))*G76)+(H76*B76)+((B76*160%)*I76)</f>
        <v>0</v>
      </c>
      <c r="L76">
        <f t="shared" si="1"/>
        <v>0</v>
      </c>
    </row>
    <row r="77" spans="1:12" x14ac:dyDescent="0.3">
      <c r="A77" s="55"/>
      <c r="B77" s="56">
        <v>0</v>
      </c>
      <c r="C77" s="41"/>
      <c r="D77" s="42"/>
      <c r="E77" s="43"/>
      <c r="F77" s="41"/>
      <c r="G77" s="42"/>
      <c r="H77" s="42"/>
      <c r="I77" s="43"/>
      <c r="J77" s="35">
        <f t="shared" si="0"/>
        <v>0</v>
      </c>
      <c r="K77" s="35">
        <f>((IF(B77*60%&lt;Subsidiebedragen!$B$13,Subsidiebedragen!$B$13,(B77*60%)))*C77)+(D77*B77)+((B77*160%)*E77)+((IF(B77*40%&lt;Subsidiebedragen!$B$13,Subsidiebedragen!$B$13,(B77*40%)))*F77)+((IF(B77*60%&lt;Subsidiebedragen!$B$13,Subsidiebedragen!$B$13,(B77*60%)))*G77)+(H77*B77)+((B77*160%)*I77)</f>
        <v>0</v>
      </c>
      <c r="L77">
        <f t="shared" si="1"/>
        <v>0</v>
      </c>
    </row>
    <row r="78" spans="1:12" x14ac:dyDescent="0.3">
      <c r="A78" s="55"/>
      <c r="B78" s="56">
        <v>0</v>
      </c>
      <c r="C78" s="41"/>
      <c r="D78" s="42"/>
      <c r="E78" s="43"/>
      <c r="F78" s="41"/>
      <c r="G78" s="42"/>
      <c r="H78" s="42"/>
      <c r="I78" s="43"/>
      <c r="J78" s="35">
        <f t="shared" si="0"/>
        <v>0</v>
      </c>
      <c r="K78" s="35">
        <f>((IF(B78*60%&lt;Subsidiebedragen!$B$13,Subsidiebedragen!$B$13,(B78*60%)))*C78)+(D78*B78)+((B78*160%)*E78)+((IF(B78*40%&lt;Subsidiebedragen!$B$13,Subsidiebedragen!$B$13,(B78*40%)))*F78)+((IF(B78*60%&lt;Subsidiebedragen!$B$13,Subsidiebedragen!$B$13,(B78*60%)))*G78)+(H78*B78)+((B78*160%)*I78)</f>
        <v>0</v>
      </c>
      <c r="L78">
        <f t="shared" si="1"/>
        <v>0</v>
      </c>
    </row>
    <row r="79" spans="1:12" x14ac:dyDescent="0.3">
      <c r="A79" s="55"/>
      <c r="B79" s="56">
        <v>0</v>
      </c>
      <c r="C79" s="41"/>
      <c r="D79" s="42"/>
      <c r="E79" s="43"/>
      <c r="F79" s="41"/>
      <c r="G79" s="42"/>
      <c r="H79" s="42"/>
      <c r="I79" s="43"/>
      <c r="J79" s="35">
        <f t="shared" ref="J79:J106" si="2">(C79*60%)+D79+(E79*160%)+(F79*40%)+(G79*60%)+H79+(I79*160%)</f>
        <v>0</v>
      </c>
      <c r="K79" s="35">
        <f>((IF(B79*60%&lt;Subsidiebedragen!$B$13,Subsidiebedragen!$B$13,(B79*60%)))*C79)+(D79*B79)+((B79*160%)*E79)+((IF(B79*40%&lt;Subsidiebedragen!$B$13,Subsidiebedragen!$B$13,(B79*40%)))*F79)+((IF(B79*60%&lt;Subsidiebedragen!$B$13,Subsidiebedragen!$B$13,(B79*60%)))*G79)+(H79*B79)+((B79*160%)*I79)</f>
        <v>0</v>
      </c>
      <c r="L79">
        <f t="shared" ref="L79:L106" si="3">((C79*60%)+D79+(E79*160%)+(F79*40%)+(G79*60%)+H79+(I79*160%))</f>
        <v>0</v>
      </c>
    </row>
    <row r="80" spans="1:12" x14ac:dyDescent="0.3">
      <c r="A80" s="55"/>
      <c r="B80" s="56">
        <v>0</v>
      </c>
      <c r="C80" s="41"/>
      <c r="D80" s="42"/>
      <c r="E80" s="43"/>
      <c r="F80" s="41"/>
      <c r="G80" s="42"/>
      <c r="H80" s="42"/>
      <c r="I80" s="43"/>
      <c r="J80" s="35">
        <f t="shared" si="2"/>
        <v>0</v>
      </c>
      <c r="K80" s="35">
        <f>((IF(B80*60%&lt;Subsidiebedragen!$B$13,Subsidiebedragen!$B$13,(B80*60%)))*C80)+(D80*B80)+((B80*160%)*E80)+((IF(B80*40%&lt;Subsidiebedragen!$B$13,Subsidiebedragen!$B$13,(B80*40%)))*F80)+((IF(B80*60%&lt;Subsidiebedragen!$B$13,Subsidiebedragen!$B$13,(B80*60%)))*G80)+(H80*B80)+((B80*160%)*I80)</f>
        <v>0</v>
      </c>
      <c r="L80">
        <f t="shared" si="3"/>
        <v>0</v>
      </c>
    </row>
    <row r="81" spans="1:12" x14ac:dyDescent="0.3">
      <c r="A81" s="55"/>
      <c r="B81" s="56">
        <v>0</v>
      </c>
      <c r="C81" s="41"/>
      <c r="D81" s="42"/>
      <c r="E81" s="43"/>
      <c r="F81" s="41"/>
      <c r="G81" s="42"/>
      <c r="H81" s="42"/>
      <c r="I81" s="43"/>
      <c r="J81" s="35">
        <f t="shared" si="2"/>
        <v>0</v>
      </c>
      <c r="K81" s="35">
        <f>((IF(B81*60%&lt;Subsidiebedragen!$B$13,Subsidiebedragen!$B$13,(B81*60%)))*C81)+(D81*B81)+((B81*160%)*E81)+((IF(B81*40%&lt;Subsidiebedragen!$B$13,Subsidiebedragen!$B$13,(B81*40%)))*F81)+((IF(B81*60%&lt;Subsidiebedragen!$B$13,Subsidiebedragen!$B$13,(B81*60%)))*G81)+(H81*B81)+((B81*160%)*I81)</f>
        <v>0</v>
      </c>
      <c r="L81">
        <f t="shared" si="3"/>
        <v>0</v>
      </c>
    </row>
    <row r="82" spans="1:12" x14ac:dyDescent="0.3">
      <c r="A82" s="55"/>
      <c r="B82" s="56">
        <v>0</v>
      </c>
      <c r="C82" s="41"/>
      <c r="D82" s="42"/>
      <c r="E82" s="43"/>
      <c r="F82" s="41"/>
      <c r="G82" s="42"/>
      <c r="H82" s="42"/>
      <c r="I82" s="43"/>
      <c r="J82" s="35">
        <f t="shared" si="2"/>
        <v>0</v>
      </c>
      <c r="K82" s="35">
        <f>((IF(B82*60%&lt;Subsidiebedragen!$B$13,Subsidiebedragen!$B$13,(B82*60%)))*C82)+(D82*B82)+((B82*160%)*E82)+((IF(B82*40%&lt;Subsidiebedragen!$B$13,Subsidiebedragen!$B$13,(B82*40%)))*F82)+((IF(B82*60%&lt;Subsidiebedragen!$B$13,Subsidiebedragen!$B$13,(B82*60%)))*G82)+(H82*B82)+((B82*160%)*I82)</f>
        <v>0</v>
      </c>
      <c r="L82">
        <f t="shared" si="3"/>
        <v>0</v>
      </c>
    </row>
    <row r="83" spans="1:12" x14ac:dyDescent="0.3">
      <c r="A83" s="55"/>
      <c r="B83" s="56">
        <v>0</v>
      </c>
      <c r="C83" s="41"/>
      <c r="D83" s="42"/>
      <c r="E83" s="43"/>
      <c r="F83" s="41"/>
      <c r="G83" s="42"/>
      <c r="H83" s="42"/>
      <c r="I83" s="43"/>
      <c r="J83" s="35">
        <f t="shared" si="2"/>
        <v>0</v>
      </c>
      <c r="K83" s="35">
        <f>((IF(B83*60%&lt;Subsidiebedragen!$B$13,Subsidiebedragen!$B$13,(B83*60%)))*C83)+(D83*B83)+((B83*160%)*E83)+((IF(B83*40%&lt;Subsidiebedragen!$B$13,Subsidiebedragen!$B$13,(B83*40%)))*F83)+((IF(B83*60%&lt;Subsidiebedragen!$B$13,Subsidiebedragen!$B$13,(B83*60%)))*G83)+(H83*B83)+((B83*160%)*I83)</f>
        <v>0</v>
      </c>
      <c r="L83">
        <f t="shared" si="3"/>
        <v>0</v>
      </c>
    </row>
    <row r="84" spans="1:12" x14ac:dyDescent="0.3">
      <c r="A84" s="55"/>
      <c r="B84" s="56">
        <v>0</v>
      </c>
      <c r="C84" s="41"/>
      <c r="D84" s="42"/>
      <c r="E84" s="43"/>
      <c r="F84" s="41"/>
      <c r="G84" s="42"/>
      <c r="H84" s="42"/>
      <c r="I84" s="43"/>
      <c r="J84" s="35">
        <f t="shared" si="2"/>
        <v>0</v>
      </c>
      <c r="K84" s="35">
        <f>((IF(B84*60%&lt;Subsidiebedragen!$B$13,Subsidiebedragen!$B$13,(B84*60%)))*C84)+(D84*B84)+((B84*160%)*E84)+((IF(B84*40%&lt;Subsidiebedragen!$B$13,Subsidiebedragen!$B$13,(B84*40%)))*F84)+((IF(B84*60%&lt;Subsidiebedragen!$B$13,Subsidiebedragen!$B$13,(B84*60%)))*G84)+(H84*B84)+((B84*160%)*I84)</f>
        <v>0</v>
      </c>
      <c r="L84">
        <f t="shared" si="3"/>
        <v>0</v>
      </c>
    </row>
    <row r="85" spans="1:12" x14ac:dyDescent="0.3">
      <c r="A85" s="55"/>
      <c r="B85" s="56">
        <v>0</v>
      </c>
      <c r="C85" s="41"/>
      <c r="D85" s="42"/>
      <c r="E85" s="43"/>
      <c r="F85" s="41"/>
      <c r="G85" s="42"/>
      <c r="H85" s="42"/>
      <c r="I85" s="43"/>
      <c r="J85" s="35">
        <f t="shared" si="2"/>
        <v>0</v>
      </c>
      <c r="K85" s="35">
        <f>((IF(B85*60%&lt;Subsidiebedragen!$B$13,Subsidiebedragen!$B$13,(B85*60%)))*C85)+(D85*B85)+((B85*160%)*E85)+((IF(B85*40%&lt;Subsidiebedragen!$B$13,Subsidiebedragen!$B$13,(B85*40%)))*F85)+((IF(B85*60%&lt;Subsidiebedragen!$B$13,Subsidiebedragen!$B$13,(B85*60%)))*G85)+(H85*B85)+((B85*160%)*I85)</f>
        <v>0</v>
      </c>
      <c r="L85">
        <f t="shared" si="3"/>
        <v>0</v>
      </c>
    </row>
    <row r="86" spans="1:12" x14ac:dyDescent="0.3">
      <c r="A86" s="55"/>
      <c r="B86" s="56">
        <v>0</v>
      </c>
      <c r="C86" s="41"/>
      <c r="D86" s="42"/>
      <c r="E86" s="43"/>
      <c r="F86" s="41"/>
      <c r="G86" s="42"/>
      <c r="H86" s="42"/>
      <c r="I86" s="43"/>
      <c r="J86" s="35">
        <f t="shared" si="2"/>
        <v>0</v>
      </c>
      <c r="K86" s="35">
        <f>((IF(B86*60%&lt;Subsidiebedragen!$B$13,Subsidiebedragen!$B$13,(B86*60%)))*C86)+(D86*B86)+((B86*160%)*E86)+((IF(B86*40%&lt;Subsidiebedragen!$B$13,Subsidiebedragen!$B$13,(B86*40%)))*F86)+((IF(B86*60%&lt;Subsidiebedragen!$B$13,Subsidiebedragen!$B$13,(B86*60%)))*G86)+(H86*B86)+((B86*160%)*I86)</f>
        <v>0</v>
      </c>
      <c r="L86">
        <f t="shared" si="3"/>
        <v>0</v>
      </c>
    </row>
    <row r="87" spans="1:12" x14ac:dyDescent="0.3">
      <c r="A87" s="55"/>
      <c r="B87" s="56">
        <v>0</v>
      </c>
      <c r="C87" s="41"/>
      <c r="D87" s="42"/>
      <c r="E87" s="43"/>
      <c r="F87" s="41"/>
      <c r="G87" s="42"/>
      <c r="H87" s="42"/>
      <c r="I87" s="43"/>
      <c r="J87" s="35">
        <f t="shared" si="2"/>
        <v>0</v>
      </c>
      <c r="K87" s="35">
        <f>((IF(B87*60%&lt;Subsidiebedragen!$B$13,Subsidiebedragen!$B$13,(B87*60%)))*C87)+(D87*B87)+((B87*160%)*E87)+((IF(B87*40%&lt;Subsidiebedragen!$B$13,Subsidiebedragen!$B$13,(B87*40%)))*F87)+((IF(B87*60%&lt;Subsidiebedragen!$B$13,Subsidiebedragen!$B$13,(B87*60%)))*G87)+(H87*B87)+((B87*160%)*I87)</f>
        <v>0</v>
      </c>
      <c r="L87">
        <f t="shared" si="3"/>
        <v>0</v>
      </c>
    </row>
    <row r="88" spans="1:12" x14ac:dyDescent="0.3">
      <c r="A88" s="55"/>
      <c r="B88" s="56">
        <v>0</v>
      </c>
      <c r="C88" s="41"/>
      <c r="D88" s="42"/>
      <c r="E88" s="43"/>
      <c r="F88" s="41"/>
      <c r="G88" s="42"/>
      <c r="H88" s="42"/>
      <c r="I88" s="43"/>
      <c r="J88" s="35">
        <f t="shared" si="2"/>
        <v>0</v>
      </c>
      <c r="K88" s="35">
        <f>((IF(B88*60%&lt;Subsidiebedragen!$B$13,Subsidiebedragen!$B$13,(B88*60%)))*C88)+(D88*B88)+((B88*160%)*E88)+((IF(B88*40%&lt;Subsidiebedragen!$B$13,Subsidiebedragen!$B$13,(B88*40%)))*F88)+((IF(B88*60%&lt;Subsidiebedragen!$B$13,Subsidiebedragen!$B$13,(B88*60%)))*G88)+(H88*B88)+((B88*160%)*I88)</f>
        <v>0</v>
      </c>
      <c r="L88">
        <f t="shared" si="3"/>
        <v>0</v>
      </c>
    </row>
    <row r="89" spans="1:12" x14ac:dyDescent="0.3">
      <c r="A89" s="55"/>
      <c r="B89" s="56">
        <v>0</v>
      </c>
      <c r="C89" s="41"/>
      <c r="D89" s="42"/>
      <c r="E89" s="43"/>
      <c r="F89" s="41"/>
      <c r="G89" s="42"/>
      <c r="H89" s="42"/>
      <c r="I89" s="43"/>
      <c r="J89" s="35">
        <f t="shared" si="2"/>
        <v>0</v>
      </c>
      <c r="K89" s="35">
        <f>((IF(B89*60%&lt;Subsidiebedragen!$B$13,Subsidiebedragen!$B$13,(B89*60%)))*C89)+(D89*B89)+((B89*160%)*E89)+((IF(B89*40%&lt;Subsidiebedragen!$B$13,Subsidiebedragen!$B$13,(B89*40%)))*F89)+((IF(B89*60%&lt;Subsidiebedragen!$B$13,Subsidiebedragen!$B$13,(B89*60%)))*G89)+(H89*B89)+((B89*160%)*I89)</f>
        <v>0</v>
      </c>
      <c r="L89">
        <f t="shared" si="3"/>
        <v>0</v>
      </c>
    </row>
    <row r="90" spans="1:12" x14ac:dyDescent="0.3">
      <c r="A90" s="55"/>
      <c r="B90" s="56">
        <v>0</v>
      </c>
      <c r="C90" s="41"/>
      <c r="D90" s="42"/>
      <c r="E90" s="43"/>
      <c r="F90" s="41"/>
      <c r="G90" s="42"/>
      <c r="H90" s="42"/>
      <c r="I90" s="43"/>
      <c r="J90" s="35">
        <f t="shared" si="2"/>
        <v>0</v>
      </c>
      <c r="K90" s="35">
        <f>((IF(B90*60%&lt;Subsidiebedragen!$B$13,Subsidiebedragen!$B$13,(B90*60%)))*C90)+(D90*B90)+((B90*160%)*E90)+((IF(B90*40%&lt;Subsidiebedragen!$B$13,Subsidiebedragen!$B$13,(B90*40%)))*F90)+((IF(B90*60%&lt;Subsidiebedragen!$B$13,Subsidiebedragen!$B$13,(B90*60%)))*G90)+(H90*B90)+((B90*160%)*I90)</f>
        <v>0</v>
      </c>
      <c r="L90">
        <f t="shared" si="3"/>
        <v>0</v>
      </c>
    </row>
    <row r="91" spans="1:12" x14ac:dyDescent="0.3">
      <c r="A91" s="55"/>
      <c r="B91" s="56">
        <v>0</v>
      </c>
      <c r="C91" s="41"/>
      <c r="D91" s="42"/>
      <c r="E91" s="43"/>
      <c r="F91" s="41"/>
      <c r="G91" s="42"/>
      <c r="H91" s="42"/>
      <c r="I91" s="43"/>
      <c r="J91" s="35">
        <f t="shared" si="2"/>
        <v>0</v>
      </c>
      <c r="K91" s="35">
        <f>((IF(B91*60%&lt;Subsidiebedragen!$B$13,Subsidiebedragen!$B$13,(B91*60%)))*C91)+(D91*B91)+((B91*160%)*E91)+((IF(B91*40%&lt;Subsidiebedragen!$B$13,Subsidiebedragen!$B$13,(B91*40%)))*F91)+((IF(B91*60%&lt;Subsidiebedragen!$B$13,Subsidiebedragen!$B$13,(B91*60%)))*G91)+(H91*B91)+((B91*160%)*I91)</f>
        <v>0</v>
      </c>
      <c r="L91">
        <f t="shared" si="3"/>
        <v>0</v>
      </c>
    </row>
    <row r="92" spans="1:12" x14ac:dyDescent="0.3">
      <c r="A92" s="55"/>
      <c r="B92" s="56">
        <v>0</v>
      </c>
      <c r="C92" s="41"/>
      <c r="D92" s="42"/>
      <c r="E92" s="43"/>
      <c r="F92" s="41"/>
      <c r="G92" s="42"/>
      <c r="H92" s="42"/>
      <c r="I92" s="43"/>
      <c r="J92" s="35">
        <f t="shared" si="2"/>
        <v>0</v>
      </c>
      <c r="K92" s="35">
        <f>((IF(B92*60%&lt;Subsidiebedragen!$B$13,Subsidiebedragen!$B$13,(B92*60%)))*C92)+(D92*B92)+((B92*160%)*E92)+((IF(B92*40%&lt;Subsidiebedragen!$B$13,Subsidiebedragen!$B$13,(B92*40%)))*F92)+((IF(B92*60%&lt;Subsidiebedragen!$B$13,Subsidiebedragen!$B$13,(B92*60%)))*G92)+(H92*B92)+((B92*160%)*I92)</f>
        <v>0</v>
      </c>
      <c r="L92">
        <f t="shared" si="3"/>
        <v>0</v>
      </c>
    </row>
    <row r="93" spans="1:12" x14ac:dyDescent="0.3">
      <c r="A93" s="55"/>
      <c r="B93" s="56">
        <v>0</v>
      </c>
      <c r="C93" s="41"/>
      <c r="D93" s="42"/>
      <c r="E93" s="43"/>
      <c r="F93" s="41"/>
      <c r="G93" s="42"/>
      <c r="H93" s="42"/>
      <c r="I93" s="43"/>
      <c r="J93" s="35">
        <f t="shared" si="2"/>
        <v>0</v>
      </c>
      <c r="K93" s="35">
        <f>((IF(B93*60%&lt;Subsidiebedragen!$B$13,Subsidiebedragen!$B$13,(B93*60%)))*C93)+(D93*B93)+((B93*160%)*E93)+((IF(B93*40%&lt;Subsidiebedragen!$B$13,Subsidiebedragen!$B$13,(B93*40%)))*F93)+((IF(B93*60%&lt;Subsidiebedragen!$B$13,Subsidiebedragen!$B$13,(B93*60%)))*G93)+(H93*B93)+((B93*160%)*I93)</f>
        <v>0</v>
      </c>
      <c r="L93">
        <f t="shared" si="3"/>
        <v>0</v>
      </c>
    </row>
    <row r="94" spans="1:12" x14ac:dyDescent="0.3">
      <c r="A94" s="55"/>
      <c r="B94" s="56">
        <v>0</v>
      </c>
      <c r="C94" s="41"/>
      <c r="D94" s="42"/>
      <c r="E94" s="43"/>
      <c r="F94" s="41"/>
      <c r="G94" s="42"/>
      <c r="H94" s="42"/>
      <c r="I94" s="43"/>
      <c r="J94" s="35">
        <f t="shared" si="2"/>
        <v>0</v>
      </c>
      <c r="K94" s="35">
        <f>((IF(B94*60%&lt;Subsidiebedragen!$B$13,Subsidiebedragen!$B$13,(B94*60%)))*C94)+(D94*B94)+((B94*160%)*E94)+((IF(B94*40%&lt;Subsidiebedragen!$B$13,Subsidiebedragen!$B$13,(B94*40%)))*F94)+((IF(B94*60%&lt;Subsidiebedragen!$B$13,Subsidiebedragen!$B$13,(B94*60%)))*G94)+(H94*B94)+((B94*160%)*I94)</f>
        <v>0</v>
      </c>
      <c r="L94">
        <f t="shared" si="3"/>
        <v>0</v>
      </c>
    </row>
    <row r="95" spans="1:12" x14ac:dyDescent="0.3">
      <c r="A95" s="55"/>
      <c r="B95" s="56">
        <v>0</v>
      </c>
      <c r="C95" s="41"/>
      <c r="D95" s="42"/>
      <c r="E95" s="43"/>
      <c r="F95" s="41"/>
      <c r="G95" s="42"/>
      <c r="H95" s="42"/>
      <c r="I95" s="43"/>
      <c r="J95" s="35">
        <f t="shared" si="2"/>
        <v>0</v>
      </c>
      <c r="K95" s="35">
        <f>((IF(B95*60%&lt;Subsidiebedragen!$B$13,Subsidiebedragen!$B$13,(B95*60%)))*C95)+(D95*B95)+((B95*160%)*E95)+((IF(B95*40%&lt;Subsidiebedragen!$B$13,Subsidiebedragen!$B$13,(B95*40%)))*F95)+((IF(B95*60%&lt;Subsidiebedragen!$B$13,Subsidiebedragen!$B$13,(B95*60%)))*G95)+(H95*B95)+((B95*160%)*I95)</f>
        <v>0</v>
      </c>
      <c r="L95">
        <f t="shared" si="3"/>
        <v>0</v>
      </c>
    </row>
    <row r="96" spans="1:12" x14ac:dyDescent="0.3">
      <c r="A96" s="55"/>
      <c r="B96" s="56">
        <v>0</v>
      </c>
      <c r="C96" s="41"/>
      <c r="D96" s="42"/>
      <c r="E96" s="43"/>
      <c r="F96" s="41"/>
      <c r="G96" s="42"/>
      <c r="H96" s="42"/>
      <c r="I96" s="43"/>
      <c r="J96" s="35">
        <f t="shared" si="2"/>
        <v>0</v>
      </c>
      <c r="K96" s="35">
        <f>((IF(B96*60%&lt;Subsidiebedragen!$B$13,Subsidiebedragen!$B$13,(B96*60%)))*C96)+(D96*B96)+((B96*160%)*E96)+((IF(B96*40%&lt;Subsidiebedragen!$B$13,Subsidiebedragen!$B$13,(B96*40%)))*F96)+((IF(B96*60%&lt;Subsidiebedragen!$B$13,Subsidiebedragen!$B$13,(B96*60%)))*G96)+(H96*B96)+((B96*160%)*I96)</f>
        <v>0</v>
      </c>
      <c r="L96">
        <f t="shared" si="3"/>
        <v>0</v>
      </c>
    </row>
    <row r="97" spans="1:12" x14ac:dyDescent="0.3">
      <c r="A97" s="55"/>
      <c r="B97" s="56">
        <v>0</v>
      </c>
      <c r="C97" s="41"/>
      <c r="D97" s="42"/>
      <c r="E97" s="43"/>
      <c r="F97" s="41"/>
      <c r="G97" s="42"/>
      <c r="H97" s="42"/>
      <c r="I97" s="43"/>
      <c r="J97" s="35">
        <f t="shared" si="2"/>
        <v>0</v>
      </c>
      <c r="K97" s="35">
        <f>((IF(B97*60%&lt;Subsidiebedragen!$B$13,Subsidiebedragen!$B$13,(B97*60%)))*C97)+(D97*B97)+((B97*160%)*E97)+((IF(B97*40%&lt;Subsidiebedragen!$B$13,Subsidiebedragen!$B$13,(B97*40%)))*F97)+((IF(B97*60%&lt;Subsidiebedragen!$B$13,Subsidiebedragen!$B$13,(B97*60%)))*G97)+(H97*B97)+((B97*160%)*I97)</f>
        <v>0</v>
      </c>
      <c r="L97">
        <f t="shared" si="3"/>
        <v>0</v>
      </c>
    </row>
    <row r="98" spans="1:12" x14ac:dyDescent="0.3">
      <c r="A98" s="55"/>
      <c r="B98" s="56">
        <v>0</v>
      </c>
      <c r="C98" s="41"/>
      <c r="D98" s="42"/>
      <c r="E98" s="43"/>
      <c r="F98" s="41"/>
      <c r="G98" s="42"/>
      <c r="H98" s="42"/>
      <c r="I98" s="43"/>
      <c r="J98" s="35">
        <f t="shared" si="2"/>
        <v>0</v>
      </c>
      <c r="K98" s="35">
        <f>((IF(B98*60%&lt;Subsidiebedragen!$B$13,Subsidiebedragen!$B$13,(B98*60%)))*C98)+(D98*B98)+((B98*160%)*E98)+((IF(B98*40%&lt;Subsidiebedragen!$B$13,Subsidiebedragen!$B$13,(B98*40%)))*F98)+((IF(B98*60%&lt;Subsidiebedragen!$B$13,Subsidiebedragen!$B$13,(B98*60%)))*G98)+(H98*B98)+((B98*160%)*I98)</f>
        <v>0</v>
      </c>
      <c r="L98">
        <f t="shared" si="3"/>
        <v>0</v>
      </c>
    </row>
    <row r="99" spans="1:12" x14ac:dyDescent="0.3">
      <c r="A99" s="55"/>
      <c r="B99" s="56">
        <v>0</v>
      </c>
      <c r="C99" s="41"/>
      <c r="D99" s="42"/>
      <c r="E99" s="43"/>
      <c r="F99" s="41"/>
      <c r="G99" s="42"/>
      <c r="H99" s="42"/>
      <c r="I99" s="43"/>
      <c r="J99" s="35">
        <f t="shared" si="2"/>
        <v>0</v>
      </c>
      <c r="K99" s="35">
        <f>((IF(B99*60%&lt;Subsidiebedragen!$B$13,Subsidiebedragen!$B$13,(B99*60%)))*C99)+(D99*B99)+((B99*160%)*E99)+((IF(B99*40%&lt;Subsidiebedragen!$B$13,Subsidiebedragen!$B$13,(B99*40%)))*F99)+((IF(B99*60%&lt;Subsidiebedragen!$B$13,Subsidiebedragen!$B$13,(B99*60%)))*G99)+(H99*B99)+((B99*160%)*I99)</f>
        <v>0</v>
      </c>
      <c r="L99">
        <f t="shared" si="3"/>
        <v>0</v>
      </c>
    </row>
    <row r="100" spans="1:12" x14ac:dyDescent="0.3">
      <c r="A100" s="55"/>
      <c r="B100" s="56">
        <v>0</v>
      </c>
      <c r="C100" s="41"/>
      <c r="D100" s="42"/>
      <c r="E100" s="43"/>
      <c r="F100" s="41"/>
      <c r="G100" s="42"/>
      <c r="H100" s="42"/>
      <c r="I100" s="43"/>
      <c r="J100" s="35">
        <f t="shared" si="2"/>
        <v>0</v>
      </c>
      <c r="K100" s="35">
        <f>((IF(B100*60%&lt;Subsidiebedragen!$B$13,Subsidiebedragen!$B$13,(B100*60%)))*C100)+(D100*B100)+((B100*160%)*E100)+((IF(B100*40%&lt;Subsidiebedragen!$B$13,Subsidiebedragen!$B$13,(B100*40%)))*F100)+((IF(B100*60%&lt;Subsidiebedragen!$B$13,Subsidiebedragen!$B$13,(B100*60%)))*G100)+(H100*B100)+((B100*160%)*I100)</f>
        <v>0</v>
      </c>
      <c r="L100">
        <f t="shared" si="3"/>
        <v>0</v>
      </c>
    </row>
    <row r="101" spans="1:12" x14ac:dyDescent="0.3">
      <c r="A101" s="55"/>
      <c r="B101" s="56">
        <v>0</v>
      </c>
      <c r="C101" s="41"/>
      <c r="D101" s="42"/>
      <c r="E101" s="43"/>
      <c r="F101" s="41"/>
      <c r="G101" s="42"/>
      <c r="H101" s="42"/>
      <c r="I101" s="43"/>
      <c r="J101" s="35">
        <f t="shared" si="2"/>
        <v>0</v>
      </c>
      <c r="K101" s="35">
        <f>((IF(B101*60%&lt;Subsidiebedragen!$B$13,Subsidiebedragen!$B$13,(B101*60%)))*C101)+(D101*B101)+((B101*160%)*E101)+((IF(B101*40%&lt;Subsidiebedragen!$B$13,Subsidiebedragen!$B$13,(B101*40%)))*F101)+((IF(B101*60%&lt;Subsidiebedragen!$B$13,Subsidiebedragen!$B$13,(B101*60%)))*G101)+(H101*B101)+((B101*160%)*I101)</f>
        <v>0</v>
      </c>
      <c r="L101">
        <f t="shared" si="3"/>
        <v>0</v>
      </c>
    </row>
    <row r="102" spans="1:12" x14ac:dyDescent="0.3">
      <c r="A102" s="55"/>
      <c r="B102" s="56">
        <v>0</v>
      </c>
      <c r="C102" s="41"/>
      <c r="D102" s="42"/>
      <c r="E102" s="43"/>
      <c r="F102" s="41"/>
      <c r="G102" s="42"/>
      <c r="H102" s="42"/>
      <c r="I102" s="43"/>
      <c r="J102" s="35">
        <f t="shared" si="2"/>
        <v>0</v>
      </c>
      <c r="K102" s="35">
        <f>((IF(B102*60%&lt;Subsidiebedragen!$B$13,Subsidiebedragen!$B$13,(B102*60%)))*C102)+(D102*B102)+((B102*160%)*E102)+((IF(B102*40%&lt;Subsidiebedragen!$B$13,Subsidiebedragen!$B$13,(B102*40%)))*F102)+((IF(B102*60%&lt;Subsidiebedragen!$B$13,Subsidiebedragen!$B$13,(B102*60%)))*G102)+(H102*B102)+((B102*160%)*I102)</f>
        <v>0</v>
      </c>
      <c r="L102">
        <f t="shared" si="3"/>
        <v>0</v>
      </c>
    </row>
    <row r="103" spans="1:12" x14ac:dyDescent="0.3">
      <c r="A103" s="55"/>
      <c r="B103" s="56">
        <v>0</v>
      </c>
      <c r="C103" s="41"/>
      <c r="D103" s="42"/>
      <c r="E103" s="43"/>
      <c r="F103" s="41"/>
      <c r="G103" s="42"/>
      <c r="H103" s="42"/>
      <c r="I103" s="43"/>
      <c r="J103" s="35">
        <f t="shared" si="2"/>
        <v>0</v>
      </c>
      <c r="K103" s="35">
        <f>((IF(B103*60%&lt;Subsidiebedragen!$B$13,Subsidiebedragen!$B$13,(B103*60%)))*C103)+(D103*B103)+((B103*160%)*E103)+((IF(B103*40%&lt;Subsidiebedragen!$B$13,Subsidiebedragen!$B$13,(B103*40%)))*F103)+((IF(B103*60%&lt;Subsidiebedragen!$B$13,Subsidiebedragen!$B$13,(B103*60%)))*G103)+(H103*B103)+((B103*160%)*I103)</f>
        <v>0</v>
      </c>
      <c r="L103">
        <f t="shared" si="3"/>
        <v>0</v>
      </c>
    </row>
    <row r="104" spans="1:12" x14ac:dyDescent="0.3">
      <c r="A104" s="55"/>
      <c r="B104" s="56">
        <v>0</v>
      </c>
      <c r="C104" s="41"/>
      <c r="D104" s="42"/>
      <c r="E104" s="43"/>
      <c r="F104" s="41"/>
      <c r="G104" s="42"/>
      <c r="H104" s="42"/>
      <c r="I104" s="43"/>
      <c r="J104" s="35">
        <f t="shared" si="2"/>
        <v>0</v>
      </c>
      <c r="K104" s="35">
        <f>((IF(B104*60%&lt;Subsidiebedragen!$B$13,Subsidiebedragen!$B$13,(B104*60%)))*C104)+(D104*B104)+((B104*160%)*E104)+((IF(B104*40%&lt;Subsidiebedragen!$B$13,Subsidiebedragen!$B$13,(B104*40%)))*F104)+((IF(B104*60%&lt;Subsidiebedragen!$B$13,Subsidiebedragen!$B$13,(B104*60%)))*G104)+(H104*B104)+((B104*160%)*I104)</f>
        <v>0</v>
      </c>
      <c r="L104">
        <f t="shared" si="3"/>
        <v>0</v>
      </c>
    </row>
    <row r="105" spans="1:12" x14ac:dyDescent="0.3">
      <c r="A105" s="55"/>
      <c r="B105" s="56">
        <v>0</v>
      </c>
      <c r="C105" s="41"/>
      <c r="D105" s="42"/>
      <c r="E105" s="43"/>
      <c r="F105" s="41"/>
      <c r="G105" s="42"/>
      <c r="H105" s="42"/>
      <c r="I105" s="43"/>
      <c r="J105" s="35">
        <f t="shared" si="2"/>
        <v>0</v>
      </c>
      <c r="K105" s="35">
        <f>((IF(B105*60%&lt;Subsidiebedragen!$B$13,Subsidiebedragen!$B$13,(B105*60%)))*C105)+(D105*B105)+((B105*160%)*E105)+((IF(B105*40%&lt;Subsidiebedragen!$B$13,Subsidiebedragen!$B$13,(B105*40%)))*F105)+((IF(B105*60%&lt;Subsidiebedragen!$B$13,Subsidiebedragen!$B$13,(B105*60%)))*G105)+(H105*B105)+((B105*160%)*I105)</f>
        <v>0</v>
      </c>
      <c r="L105">
        <f t="shared" si="3"/>
        <v>0</v>
      </c>
    </row>
    <row r="106" spans="1:12" ht="15" thickBot="1" x14ac:dyDescent="0.35">
      <c r="A106" s="57"/>
      <c r="B106" s="56">
        <v>0</v>
      </c>
      <c r="C106" s="44"/>
      <c r="D106" s="45"/>
      <c r="E106" s="46"/>
      <c r="F106" s="44"/>
      <c r="G106" s="45"/>
      <c r="H106" s="45"/>
      <c r="I106" s="46"/>
      <c r="J106" s="35">
        <f t="shared" si="2"/>
        <v>0</v>
      </c>
      <c r="K106" s="35">
        <f>((IF(B106*60%&lt;Subsidiebedragen!$B$13,Subsidiebedragen!$B$13,(B106*60%)))*C106)+(D106*B106)+((B106*160%)*E106)+((IF(B106*40%&lt;Subsidiebedragen!$B$13,Subsidiebedragen!$B$13,(B106*40%)))*F106)+((IF(B106*60%&lt;Subsidiebedragen!$B$13,Subsidiebedragen!$B$13,(B106*60%)))*G106)+(H106*B106)+((B106*160%)*I106)</f>
        <v>0</v>
      </c>
      <c r="L106">
        <f t="shared" si="3"/>
        <v>0</v>
      </c>
    </row>
    <row r="107" spans="1:12" x14ac:dyDescent="0.3">
      <c r="J107" s="33">
        <f>SUM(J14:J106)</f>
        <v>0</v>
      </c>
      <c r="K107" s="33">
        <f>SUM(K14:K106)</f>
        <v>0</v>
      </c>
      <c r="L107">
        <f>SUM(L14:L106)</f>
        <v>0</v>
      </c>
    </row>
  </sheetData>
  <sheetProtection algorithmName="SHA-512" hashValue="fPvPHqg4CtpqRv28wE0pF7E2QW3ZMNmByKV9WnfaU1wFlF2ppU3d0xQRZYIy0sF7XQEGdbMIZLu7SSqKNpiGnw==" saltValue="slBpiyypmY8BCGglgbwj+Q=="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D5E8-C6D7-4B2C-B678-C370CBCB8D55}">
  <dimension ref="A1:D24"/>
  <sheetViews>
    <sheetView workbookViewId="0">
      <selection activeCell="E24" sqref="E24"/>
    </sheetView>
  </sheetViews>
  <sheetFormatPr defaultRowHeight="14.4" x14ac:dyDescent="0.3"/>
  <cols>
    <col min="1" max="1" width="68.5546875" customWidth="1"/>
    <col min="2" max="2" width="24" customWidth="1"/>
  </cols>
  <sheetData>
    <row r="1" spans="1:4" ht="18" customHeight="1" x14ac:dyDescent="0.3">
      <c r="A1" s="121" t="s">
        <v>79</v>
      </c>
      <c r="B1" s="122"/>
      <c r="C1" s="78"/>
    </row>
    <row r="2" spans="1:4" x14ac:dyDescent="0.3">
      <c r="A2" s="76" t="s">
        <v>80</v>
      </c>
      <c r="B2" s="76">
        <v>499.17</v>
      </c>
      <c r="D2" s="3"/>
    </row>
    <row r="3" spans="1:4" x14ac:dyDescent="0.3">
      <c r="A3" s="77" t="s">
        <v>81</v>
      </c>
      <c r="B3" s="77">
        <v>370.72</v>
      </c>
      <c r="D3" s="3"/>
    </row>
    <row r="4" spans="1:4" x14ac:dyDescent="0.3">
      <c r="A4" s="76" t="s">
        <v>82</v>
      </c>
      <c r="B4" s="76">
        <v>9.23</v>
      </c>
      <c r="D4" s="3"/>
    </row>
    <row r="5" spans="1:4" x14ac:dyDescent="0.3">
      <c r="A5" s="77" t="s">
        <v>83</v>
      </c>
      <c r="B5" s="77" t="s">
        <v>84</v>
      </c>
      <c r="D5" s="3"/>
    </row>
    <row r="6" spans="1:4" x14ac:dyDescent="0.3">
      <c r="A6" s="76" t="s">
        <v>85</v>
      </c>
      <c r="B6" s="76" t="s">
        <v>84</v>
      </c>
      <c r="D6" s="3"/>
    </row>
    <row r="7" spans="1:4" x14ac:dyDescent="0.3">
      <c r="A7" s="77" t="s">
        <v>86</v>
      </c>
      <c r="B7" s="77">
        <v>32.979999999999997</v>
      </c>
    </row>
    <row r="8" spans="1:4" x14ac:dyDescent="0.3">
      <c r="A8" s="76" t="s">
        <v>30</v>
      </c>
      <c r="B8" s="76">
        <v>806.16</v>
      </c>
    </row>
    <row r="9" spans="1:4" x14ac:dyDescent="0.3">
      <c r="A9" s="77" t="s">
        <v>87</v>
      </c>
      <c r="B9" s="77">
        <v>13.39</v>
      </c>
    </row>
    <row r="10" spans="1:4" x14ac:dyDescent="0.3">
      <c r="A10" s="76" t="s">
        <v>88</v>
      </c>
      <c r="B10" s="76">
        <v>3.55</v>
      </c>
    </row>
    <row r="11" spans="1:4" x14ac:dyDescent="0.3">
      <c r="A11" s="77" t="s">
        <v>89</v>
      </c>
      <c r="B11" s="77">
        <v>11.88</v>
      </c>
    </row>
    <row r="12" spans="1:4" x14ac:dyDescent="0.3">
      <c r="A12" s="76" t="s">
        <v>90</v>
      </c>
      <c r="B12" s="76">
        <v>3599.94</v>
      </c>
    </row>
    <row r="13" spans="1:4" x14ac:dyDescent="0.3">
      <c r="A13" s="77" t="s">
        <v>91</v>
      </c>
      <c r="B13" s="77">
        <v>2.0499999999999998</v>
      </c>
    </row>
    <row r="14" spans="1:4" x14ac:dyDescent="0.3">
      <c r="A14" s="85"/>
      <c r="B14" s="85"/>
    </row>
    <row r="15" spans="1:4" x14ac:dyDescent="0.3">
      <c r="A15" s="79" t="s">
        <v>92</v>
      </c>
      <c r="B15" s="77"/>
    </row>
    <row r="16" spans="1:4" x14ac:dyDescent="0.3">
      <c r="A16" s="76" t="s">
        <v>101</v>
      </c>
      <c r="B16" s="76">
        <v>1.0900000000000001</v>
      </c>
    </row>
    <row r="17" spans="1:2" x14ac:dyDescent="0.3">
      <c r="A17" s="80" t="s">
        <v>93</v>
      </c>
      <c r="B17" s="77">
        <v>5.54</v>
      </c>
    </row>
    <row r="18" spans="1:2" x14ac:dyDescent="0.3">
      <c r="A18" s="81" t="s">
        <v>94</v>
      </c>
      <c r="B18" s="76">
        <v>0.15</v>
      </c>
    </row>
    <row r="19" spans="1:2" ht="28.8" x14ac:dyDescent="0.3">
      <c r="A19" s="80" t="s">
        <v>95</v>
      </c>
      <c r="B19" s="82" t="s">
        <v>102</v>
      </c>
    </row>
    <row r="20" spans="1:2" x14ac:dyDescent="0.3">
      <c r="A20" s="81" t="s">
        <v>96</v>
      </c>
      <c r="B20" s="84">
        <v>2.71</v>
      </c>
    </row>
    <row r="21" spans="1:2" x14ac:dyDescent="0.3">
      <c r="A21" s="80" t="s">
        <v>97</v>
      </c>
      <c r="B21" s="80">
        <v>20.13</v>
      </c>
    </row>
    <row r="22" spans="1:2" x14ac:dyDescent="0.3">
      <c r="A22" s="81" t="s">
        <v>98</v>
      </c>
      <c r="B22" s="81">
        <v>10.33</v>
      </c>
    </row>
    <row r="23" spans="1:2" x14ac:dyDescent="0.3">
      <c r="A23" s="80" t="s">
        <v>99</v>
      </c>
      <c r="B23" s="80">
        <v>25.08</v>
      </c>
    </row>
    <row r="24" spans="1:2" x14ac:dyDescent="0.3">
      <c r="A24" s="81" t="s">
        <v>100</v>
      </c>
      <c r="B24" s="81">
        <v>0.24</v>
      </c>
    </row>
  </sheetData>
  <sheetProtection algorithmName="SHA-512" hashValue="b69oLlxMZVgrYbPnda9G5Hn31LpDjk2OdiXZRxcJcIUpoQXz39Hq3GPQzC34EtWAjwfR7Mz82+tO6IbIPIHrUQ==" saltValue="N+z5il3O7s9YmSlFMNG/0A=="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2TZS4CSEZZKQ-5790877-8072</_dlc_DocId>
    <_dlc_DocIdUrl xmlns="a7621191-6bdc-4d78-a9d9-b2c7bc5e693d">
      <Url>https://kindengezin.sharepoint.com/sites/Werkwijzer/_layouts/15/DocIdRedir.aspx?ID=2TZS4CSEZZKQ-5790877-8072</Url>
      <Description>2TZS4CSEZZKQ-5790877-8072</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2.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3.xml><?xml version="1.0" encoding="utf-8"?>
<ds:datastoreItem xmlns:ds="http://schemas.openxmlformats.org/officeDocument/2006/customXml" ds:itemID="{68439849-8C77-4E90-8573-9B5105B1F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CD3BBD-9D8D-487C-8C62-81B50EF020A5}">
  <ds:schemaRefs>
    <ds:schemaRef ds:uri="http://purl.org/dc/terms/"/>
    <ds:schemaRef ds:uri="http://www.w3.org/XML/1998/namespace"/>
    <ds:schemaRef ds:uri="a7621191-6bdc-4d78-a9d9-b2c7bc5e693d"/>
    <ds:schemaRef ds:uri="http://purl.org/dc/dcmitype/"/>
    <ds:schemaRef ds:uri="http://schemas.microsoft.com/office/2006/metadata/properties"/>
    <ds:schemaRef ds:uri="11330fb5-6eae-4d8e-a39b-df126d3da20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Berekening</vt:lpstr>
      <vt:lpstr>Berekening VIA</vt:lpstr>
      <vt:lpstr>Leeftijd op 1 jan 2024</vt:lpstr>
      <vt:lpstr>Leeftijd op 1 jan 2025</vt:lpstr>
      <vt:lpstr>Prestaties en gemiddeld IKT</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Gezinsopvang en GroepSOO</dc:title>
  <dc:subject/>
  <dc:creator>jessy vandevelde</dc:creator>
  <cp:keywords/>
  <dc:description/>
  <cp:lastModifiedBy>Jessy Vandevelde</cp:lastModifiedBy>
  <cp:revision/>
  <dcterms:created xsi:type="dcterms:W3CDTF">2015-03-02T10:47:31Z</dcterms:created>
  <dcterms:modified xsi:type="dcterms:W3CDTF">2025-03-04T13:15:31Z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ce038ea4-b20e-4eb6-b8c2-5683bdbb3b9a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319800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